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careinternational-my.sharepoint.com/personal/kanij_raihana_care_org/Documents/Backup_desktop_Nov21/PR/2025/10. October/PR#14867 Resilience House/RFP/Fully Damaged House/"/>
    </mc:Choice>
  </mc:AlternateContent>
  <xr:revisionPtr revIDLastSave="797" documentId="13_ncr:1_{CDD55940-66C3-4837-8E04-BB6C31110E34}" xr6:coauthVersionLast="47" xr6:coauthVersionMax="47" xr10:uidLastSave="{44E12F15-A1FE-49CC-8BC2-CA13958585B4}"/>
  <bookViews>
    <workbookView xWindow="28680" yWindow="-120" windowWidth="29040" windowHeight="15720" activeTab="2" xr2:uid="{00000000-000D-0000-FFFF-FFFF00000000}"/>
  </bookViews>
  <sheets>
    <sheet name="Fully damage BoQ(Ramp)_Inclusi" sheetId="1" r:id="rId1"/>
    <sheet name="Fully damage BoQ (Stair)" sheetId="3" r:id="rId2"/>
    <sheet name="Summary" sheetId="4" r:id="rId3"/>
    <sheet name="BoQ Full damage House material" sheetId="2" state="hidden" r:id="rId4"/>
  </sheets>
  <definedNames>
    <definedName name="_xlnm.Print_Area" localSheetId="0">'Fully damage BoQ(Ramp)_Inclusi'!$A$1:$H$26</definedName>
    <definedName name="_xlnm.Print_Area" localSheetId="2">Summary!$A$1:$F$21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4" l="1"/>
  <c r="F9" i="4"/>
  <c r="F8" i="4"/>
  <c r="E9" i="4"/>
  <c r="G26" i="3"/>
  <c r="E8" i="4"/>
  <c r="G10" i="1"/>
  <c r="G24" i="3" l="1"/>
  <c r="G23" i="3"/>
  <c r="G22" i="3"/>
  <c r="G21" i="3"/>
  <c r="G20" i="3"/>
  <c r="G19" i="3"/>
  <c r="G18" i="3"/>
  <c r="G17" i="3"/>
  <c r="G16" i="3"/>
  <c r="G15" i="3"/>
  <c r="G14" i="3"/>
  <c r="D13" i="3"/>
  <c r="G13" i="3" s="1"/>
  <c r="G12" i="3"/>
  <c r="G11" i="3"/>
  <c r="G10" i="3"/>
  <c r="D13" i="1"/>
  <c r="G24" i="1"/>
  <c r="G16" i="1"/>
  <c r="H43" i="2"/>
  <c r="H64" i="2"/>
  <c r="J73" i="2"/>
  <c r="J72" i="2"/>
  <c r="H70" i="2"/>
  <c r="H69" i="2"/>
  <c r="J67" i="2"/>
  <c r="J66" i="2"/>
  <c r="H56" i="2"/>
  <c r="H55" i="2"/>
  <c r="H63" i="2"/>
  <c r="H62" i="2"/>
  <c r="H61" i="2"/>
  <c r="H60" i="2"/>
  <c r="H59" i="2"/>
  <c r="H58" i="2"/>
  <c r="H57" i="2"/>
  <c r="J53" i="2"/>
  <c r="J52" i="2"/>
  <c r="J51" i="2"/>
  <c r="J50" i="2"/>
  <c r="J41" i="2"/>
  <c r="J49" i="2"/>
  <c r="J46" i="2"/>
  <c r="J45" i="2"/>
  <c r="J36" i="2"/>
  <c r="J37" i="2"/>
  <c r="J38" i="2"/>
  <c r="J32" i="2"/>
  <c r="J28" i="2"/>
  <c r="J48" i="2"/>
  <c r="J47" i="2"/>
  <c r="H42" i="2"/>
  <c r="D44" i="2" s="1"/>
  <c r="H44" i="2" s="1"/>
  <c r="J44" i="2" s="1"/>
  <c r="H39" i="2"/>
  <c r="H35" i="2"/>
  <c r="J35" i="2" s="1"/>
  <c r="H34" i="2"/>
  <c r="J33" i="2"/>
  <c r="J31" i="2"/>
  <c r="H29" i="2"/>
  <c r="D30" i="2" s="1"/>
  <c r="H30" i="2" s="1"/>
  <c r="J30" i="2" s="1"/>
  <c r="J27" i="2"/>
  <c r="J26" i="2"/>
  <c r="H25" i="2"/>
  <c r="J25" i="2" s="1"/>
  <c r="H24" i="2"/>
  <c r="H10" i="2"/>
  <c r="D13" i="2" s="1"/>
  <c r="D20" i="2"/>
  <c r="H20" i="2" s="1"/>
  <c r="J20" i="2" s="1"/>
  <c r="D19" i="2"/>
  <c r="H19" i="2" s="1"/>
  <c r="J19" i="2" s="1"/>
  <c r="J23" i="2"/>
  <c r="H22" i="2"/>
  <c r="J22" i="2" s="1"/>
  <c r="H21" i="2"/>
  <c r="J21" i="2" s="1"/>
  <c r="H15" i="2"/>
  <c r="D18" i="2" s="1"/>
  <c r="J12" i="2"/>
  <c r="J13" i="2"/>
  <c r="J11" i="2"/>
  <c r="J75" i="2"/>
  <c r="J74" i="2"/>
  <c r="J14" i="2"/>
  <c r="J9" i="2"/>
  <c r="H8" i="2"/>
  <c r="H65" i="2" l="1"/>
  <c r="J65" i="2" s="1"/>
  <c r="H71" i="2"/>
  <c r="J71" i="2" s="1"/>
  <c r="H40" i="2"/>
  <c r="J40" i="2" s="1"/>
  <c r="D16" i="2"/>
  <c r="H16" i="2" s="1"/>
  <c r="J16" i="2" s="1"/>
  <c r="D17" i="2"/>
  <c r="H17" i="2" s="1"/>
  <c r="J17" i="2" s="1"/>
  <c r="H18" i="2"/>
  <c r="J18" i="2" s="1"/>
  <c r="D11" i="2"/>
  <c r="D12" i="2"/>
  <c r="J76" i="2" l="1"/>
  <c r="G21" i="1" l="1"/>
  <c r="G23" i="1"/>
  <c r="G22" i="1"/>
  <c r="G20" i="1"/>
  <c r="G19" i="1"/>
  <c r="G18" i="1"/>
  <c r="G17" i="1"/>
  <c r="G15" i="1"/>
  <c r="G14" i="1"/>
  <c r="G13" i="1"/>
  <c r="G12" i="1"/>
  <c r="G11" i="1"/>
  <c r="G25" i="1" s="1"/>
</calcChain>
</file>

<file path=xl/sharedStrings.xml><?xml version="1.0" encoding="utf-8"?>
<sst xmlns="http://schemas.openxmlformats.org/spreadsheetml/2006/main" count="255" uniqueCount="129">
  <si>
    <t>CARE Bangladesh</t>
  </si>
  <si>
    <t>Nature Based Adaptation towards Prosperous and Adept Lives &amp; Livelihoods in Bangladesh (NABAPALLAB/ নবপল্লব)</t>
  </si>
  <si>
    <t>SL
No.</t>
  </si>
  <si>
    <t>Item Description/ Specification</t>
  </si>
  <si>
    <t>Unit</t>
  </si>
  <si>
    <t>Quantity</t>
  </si>
  <si>
    <t xml:space="preserve"> Unit Rates (Tk)</t>
  </si>
  <si>
    <t xml:space="preserve"> Total Amount (Tk)</t>
  </si>
  <si>
    <t>Remarks</t>
  </si>
  <si>
    <t>cft</t>
  </si>
  <si>
    <t>Project Profile Signboard: Providing and maintenance one project profile signboard as per direction of E-I-C, to be placed at a suitable place of the site including submission of proposals for the materials &amp; size of the signboards (recommended size: 900mm x 750 mm with 2 nos.75mm dia thick 5mm. GI post, outer &amp; inner frames of board shall be 50mm x 50mm x 5mm &amp; 20mm x 25mm x 5 mm respectively including enamal paint two coat ) and text layout to the engineer for approval which will be positioned as directed by the engineer and removing the same on completeion of the works or as instructed by the E-I-C. Sheeting will be made of encapsulated lens with retro-reflective type and messages/ borders will be Sticker Printing digital Panaflex Printing. The text shall mention among others the name of the project, name of the implementing agency, completion time, name of the contractor etc.</t>
  </si>
  <si>
    <t>sft</t>
  </si>
  <si>
    <t>Project
Contribution</t>
  </si>
  <si>
    <t>rft</t>
  </si>
  <si>
    <t>each</t>
  </si>
  <si>
    <t>Total Estimated Cost (BDT)</t>
  </si>
  <si>
    <t>Supplying 100mm dia (inside) best quality PVC rain water
down pipes, fitted and fixed in position with sockets head
and shoes, bends, clamps and nails etc. all complete in all
floors as per direction of the E-I-C.</t>
  </si>
  <si>
    <t>Fully Damage House Summary of calculation</t>
  </si>
  <si>
    <t>Date: July, 2025</t>
  </si>
  <si>
    <t>Scheme Title :-Construction/restoration of fully damaged house including rain water harvesting and toilet</t>
  </si>
  <si>
    <t>Srl.</t>
  </si>
  <si>
    <t>Name of Items</t>
  </si>
  <si>
    <t>Qty.</t>
  </si>
  <si>
    <t>Rate (BDT)</t>
  </si>
  <si>
    <t>Total price
(BDT)</t>
  </si>
  <si>
    <t>Purchased Amount (BDT)</t>
  </si>
  <si>
    <t>Need to Purchase (BDT)</t>
  </si>
  <si>
    <t xml:space="preserve">Remarks </t>
  </si>
  <si>
    <t>L (ft)</t>
  </si>
  <si>
    <t>W (ft)</t>
  </si>
  <si>
    <t>H (ft)</t>
  </si>
  <si>
    <t>No</t>
  </si>
  <si>
    <t>Total Qty</t>
  </si>
  <si>
    <t>Earthwork in excavation of foundation</t>
  </si>
  <si>
    <t>Cft</t>
  </si>
  <si>
    <t xml:space="preserve">Labour (8:00 AM to 2:00 PM)  </t>
  </si>
  <si>
    <t>Nos.</t>
  </si>
  <si>
    <t>Mass concrete work in foundation (Cement:Sand:Stone chips=1:3:6)</t>
  </si>
  <si>
    <t xml:space="preserve">Cement </t>
  </si>
  <si>
    <t>bag</t>
  </si>
  <si>
    <t xml:space="preserve">Sand, FM 1.2 </t>
  </si>
  <si>
    <t>Stone Chips (20 mm)</t>
  </si>
  <si>
    <t xml:space="preserve">Skill Labour (8:00 AM to 4:00 PM)  </t>
  </si>
  <si>
    <t>RCC Post, 16' X 6" X 6" (Cement:Sand:Stone chips=1:1.5:3) for House piller 6nos</t>
  </si>
  <si>
    <t xml:space="preserve">Sand, FM 2.5 </t>
  </si>
  <si>
    <t>MS Bar (4-10mm @)</t>
  </si>
  <si>
    <t>Kg</t>
  </si>
  <si>
    <t>MS Bar for ring (8mm @5" C/C)</t>
  </si>
  <si>
    <t>MS Bar 20" long for Pillar &amp; Slab setting (12mm )</t>
  </si>
  <si>
    <t>kg</t>
  </si>
  <si>
    <t>3/4" uPVC Pipe</t>
  </si>
  <si>
    <t>Pcs</t>
  </si>
  <si>
    <t>Production cost</t>
  </si>
  <si>
    <t>nos.</t>
  </si>
  <si>
    <t>240 mm thick Concrete Solid Block wall works having minimum compressive strength of 15 MPa</t>
  </si>
  <si>
    <t xml:space="preserve">Solid block </t>
  </si>
  <si>
    <t xml:space="preserve">Cement(1:4) </t>
  </si>
  <si>
    <t xml:space="preserve"> Un Skill Labour (8:00 AM to 4:00 PM)  </t>
  </si>
  <si>
    <t>114 mm thick Concrete Solid Block wall works having minimum compressive strength of 15 MPa</t>
  </si>
  <si>
    <t xml:space="preserve"> Skill Labour (8:00 AM to 4:00 PM)  </t>
  </si>
  <si>
    <t xml:space="preserve"> Unskill Labour (8:00 AM to 4:00 PM)  </t>
  </si>
  <si>
    <t>Minimum 12mm thick cement plaster (1:4) with Portland Composite cement (CEM II/AM, 42.5N) and best quality sand (minimum FM1.2) to dado, plinth wall up to 150mm below ground level,</t>
  </si>
  <si>
    <t>Cement (1:4)</t>
  </si>
  <si>
    <t>(Sand 1.2 FM)</t>
  </si>
  <si>
    <t>Filling with local sand, FM 0.8</t>
  </si>
  <si>
    <t>Total Purchase</t>
  </si>
  <si>
    <t>One layer flat soling in foundation or in floor with sand cement solid block</t>
  </si>
  <si>
    <t xml:space="preserve">Cement Solid Block </t>
  </si>
  <si>
    <t>0.36 mm thick corrugated galvanized iron sheet (Bangladesh made) having min weight 56-60 kg per bundle (2'-6" width, 70 – 72 rft long) 9' sheet for Roof</t>
  </si>
  <si>
    <t>ban</t>
  </si>
  <si>
    <t>upply and installation of 0.32 mm thick corrugated galvanized iron sheet (Bangladesh made) having min weight 52-55 kg per bundle (2'-6" width, 70 – 72 rft long)  Wall</t>
  </si>
  <si>
    <t>Roof ridge cap Supply and installation of 0.32 mm thick corrugated galvanized iron sheet (Bangladesh made)</t>
  </si>
  <si>
    <t>Making wood frame for roofing, room outer frame, door and window frames with seasoned wood of the required size,</t>
  </si>
  <si>
    <t>King Post 3"X5"</t>
  </si>
  <si>
    <t>Joist 3"X5"</t>
  </si>
  <si>
    <t xml:space="preserve"> Roof Rafter 3''X4''</t>
  </si>
  <si>
    <t>Rafter 3''X4''</t>
  </si>
  <si>
    <t>Parlin 2''X1"</t>
  </si>
  <si>
    <t xml:space="preserve">Wall frame 2''X 3'' </t>
  </si>
  <si>
    <t xml:space="preserve">Wall frame 2''X 1'' </t>
  </si>
  <si>
    <t xml:space="preserve">Door &amp; window 2''X1" </t>
  </si>
  <si>
    <t>Total=</t>
  </si>
  <si>
    <t>Plane sheet (20 SWG), door and window</t>
  </si>
  <si>
    <t>Door</t>
  </si>
  <si>
    <t>window</t>
  </si>
  <si>
    <t>Visibility Setting</t>
  </si>
  <si>
    <t>Materials Carry cost</t>
  </si>
  <si>
    <t>LS</t>
  </si>
  <si>
    <t xml:space="preserve">Total Amount </t>
  </si>
  <si>
    <t>Prepared  By</t>
  </si>
  <si>
    <t>Checked by</t>
  </si>
  <si>
    <t>Recommended by</t>
  </si>
  <si>
    <t>Approved by</t>
  </si>
  <si>
    <t>Proposed brand/ model/ technical details</t>
  </si>
  <si>
    <t>Grand Total</t>
  </si>
  <si>
    <t>Item Description</t>
  </si>
  <si>
    <t>SL No.</t>
  </si>
  <si>
    <t>Bill of Quantities (BOQ) for Fully Damage House (Inclusive Model)</t>
  </si>
  <si>
    <t>Bill of Quantities (BOQ) for Fully Damage House (Stair Model)</t>
  </si>
  <si>
    <t>Janerpar, Ward : 2, Union: khontakata, Sharankhola, Bagerhat</t>
  </si>
  <si>
    <t>Fully Damage House Construction
 (Inclusive Model)
Janerpar, Ward : 2, Union: khontakata, Sharankhola, Bagerhat</t>
  </si>
  <si>
    <t>Village : Moddo Barishal, Ward: 7,Union: Khawlia, Morrelganj, Bagerhat</t>
  </si>
  <si>
    <t>Fully Damage House Construction
(Stair Model)
Village : Moddo Barishal, Ward: 7,Union: Khawlia, Morrelganj, Bagerhat</t>
  </si>
  <si>
    <t>Summary Bill of Quantities (BOQ) for Fully Damage House</t>
  </si>
  <si>
    <t>UoM</t>
  </si>
  <si>
    <t>job</t>
  </si>
  <si>
    <r>
      <rPr>
        <b/>
        <sz val="9"/>
        <color rgb="FF000000"/>
        <rFont val="Arial"/>
        <family val="2"/>
      </rPr>
      <t>Mass concrete work</t>
    </r>
    <r>
      <rPr>
        <sz val="9"/>
        <color rgb="FF000000"/>
        <rFont val="Arial"/>
        <family val="2"/>
      </rPr>
      <t xml:space="preserve"> in foundation or floor with good quality Cement (CEM II/AM, 42.5N), sand (minimum FM 1.20) and 20mm down well graded stone chips (LAA value not exceeding 38), including shuttering, mixing by concrete mixer machine, casting, laying compacting with mechanical vibrator machine and curing for the requisite period breaking bricks into chips etc. all complete as per direction of the E-I-C. Cylinder crushing strength of concrete should not be less than 10.5Mpa at 28 days of curing (suggested mix proportion 1:3:6). Additional quantity of cement to be added if required to attain the strength at the contractors own cost. Mass concrete in foundation (1:3:6) with good quality Cement (CEM II/AM, 42.5N), sand (minimum FM 1.20) and 20mm down well graded stone chips.</t>
    </r>
  </si>
  <si>
    <r>
      <rPr>
        <b/>
        <sz val="9"/>
        <color rgb="FF000000"/>
        <rFont val="Arial"/>
        <family val="2"/>
      </rPr>
      <t>RCC Pre-Cast Post</t>
    </r>
    <r>
      <rPr>
        <sz val="9"/>
        <color rgb="FF000000"/>
        <rFont val="Arial"/>
        <family val="2"/>
      </rPr>
      <t xml:space="preserve"> (150mm x 150mm) 4-10mm dia bar 8mm bar ring 5'' c/c, 1:1.5:3, 20MPa, Brick Chips (BC): Reinforced cement concrete work for precast post with cement content relates to mix ratio 1:1.5:3 and maximum water cement ratio 0.4 having minimum required average compressive strength, f'cr = 26 MPa and satisfying a compressive strength f'c = 20 MPa at 28 days on standard cylinders as per standard practice of codeAASHTO/ ASTM and cement conforming to BDS EN 197-1 :2003 CEM-II/A-L/M/V/W 42.5N, water reducing admixture of complying type A under ASTM C 494 (Doses of admixture to be fixed by the mix design), sand of minimum FM 2.5 and 20mm down well graded Stone chips (LAA value and maximum water absorption not exceeding 38 and 15% respectively) conforming to ASTM C 33, including breaking chips and screening through proper sieves, cleaning and washing, centering and shuttering with MS sheet, MS angle, nuts and bolts, chamfering edges, preparation of casting beds, laying polythene, placing reinforcement cages in position, mixing in standard mixture machine with hoper, maintaining allowable slump of 75mm to 100mm, casting, compacting by mechanical vibrators and tapered rods as where necessary, curing for 28 days etc. The cost of epoxy coated reinforcement as per design and it's fabrication, binding, welding and placing, cost of admixture &amp; placing required nuber of hooks for fencing is included in this unit rate. Additional quantity of cement to be added if required to attain the specified strength to be provided by the contractor at his own cost.
Note: Using Concrete Mixer</t>
    </r>
  </si>
  <si>
    <r>
      <rPr>
        <b/>
        <sz val="9"/>
        <rFont val="Arial"/>
        <family val="2"/>
      </rPr>
      <t>240 mm thick Concrete Solid Block wall works</t>
    </r>
    <r>
      <rPr>
        <sz val="9"/>
        <rFont val="Arial"/>
        <family val="2"/>
      </rPr>
      <t xml:space="preserve"> having minimum compressive strength of 15 MPa and water absorption not greater than 7% of size (240 x 114 x 70) mm, laying with specified mortar of cement and sand in a ratio 1:5 (sand not less than F.M = 1.2) and minimum thickness of 12 mm in foundation and plinth, filling the joints/ interstices fully with mortar, racking out the joints and curing for minimum 3 (three) days on mortar joints by jute /brush in wet, followed by impervious /wet covering for another 4 (four) days curing etc. all completed by the contractor and accepted by the Engineer-in-charge.</t>
    </r>
  </si>
  <si>
    <r>
      <rPr>
        <b/>
        <sz val="9"/>
        <rFont val="Arial"/>
        <family val="2"/>
      </rPr>
      <t>114 mm thick Partition Wall with Concrete Solid Block</t>
    </r>
    <r>
      <rPr>
        <sz val="9"/>
        <rFont val="Arial"/>
        <family val="2"/>
      </rPr>
      <t xml:space="preserve"> having minimum compressive strength of 15 MPa and water absorption not greater than 7% of size (240 x 114 x 70) mm, laying with specified mortar of cement and sand in a ratio 1:5 (sand not less than F.M =1.2) and minimum thickness of 12 mm, filling the interstices with mortar and making bond with connecting walls/ frames including necessary scaffolding and curing for minimum 3 (three) days on mortar joints by jute/ brush in wet, followed by impervious/ wet covering for another 4 (four) days curing etc. all completed by contractor and accepted by the Engineer-in-charge.</t>
    </r>
  </si>
  <si>
    <r>
      <rPr>
        <b/>
        <sz val="9"/>
        <color rgb="FF000000"/>
        <rFont val="Arial"/>
        <family val="2"/>
      </rPr>
      <t>Minimum 12mm thick cement plaster</t>
    </r>
    <r>
      <rPr>
        <sz val="9"/>
        <color rgb="FF000000"/>
        <rFont val="Arial"/>
        <family val="2"/>
      </rPr>
      <t xml:space="preserve"> (1:4) with Portland Composite cement (CEM II/AM, 42.5N) and best quality sand (minimum FM1.2) to dado, plinth wall up to 150mm below ground level, water tank or any where directed with neat cement finishing in/c washing of sand, racking out joint and picking up cement morter i/c finishing the edges and corners and curing for the requisite period etc. all complete as per direction of the E-I-C.</t>
    </r>
  </si>
  <si>
    <r>
      <rPr>
        <b/>
        <sz val="9"/>
        <color rgb="FF000000"/>
        <rFont val="Arial"/>
        <family val="2"/>
      </rPr>
      <t>Minimum 12mm thick cement plaster</t>
    </r>
    <r>
      <rPr>
        <sz val="9"/>
        <color rgb="FF000000"/>
        <rFont val="Arial"/>
        <family val="2"/>
      </rPr>
      <t xml:space="preserve"> (1:6) with Portland Composite cement (CEM II/AM, 42.5N) and best quality sand (minimum FM1.2) to wall both inner and outer surface, finishing the corner and edges in/c washing of sand cleaning the surface, scaffolding and curing for the requisite period etc. all complete as per direction of the E-I-C.</t>
    </r>
  </si>
  <si>
    <r>
      <rPr>
        <b/>
        <sz val="9"/>
        <rFont val="Arial"/>
        <family val="2"/>
      </rPr>
      <t>Sand filling in foundation</t>
    </r>
    <r>
      <rPr>
        <sz val="9"/>
        <rFont val="Arial"/>
        <family val="2"/>
      </rPr>
      <t xml:space="preserve"> trenches and plinth with sand having minimum F.M. 0.5 in 150 mm layers including leveling, watering and compaction to achieve minimum dry density of 95% with optimum moisture content (Modified proctor test) by ramming each layer up to finished level as per design supplied by the design office only, all complete and accepted by the Engineer-in-charge.</t>
    </r>
  </si>
  <si>
    <r>
      <rPr>
        <b/>
        <sz val="10"/>
        <color rgb="FF000000"/>
        <rFont val="Arial"/>
        <family val="2"/>
      </rPr>
      <t>One layer flat soling</t>
    </r>
    <r>
      <rPr>
        <sz val="10"/>
        <color rgb="FF000000"/>
        <rFont val="Arial"/>
        <family val="2"/>
      </rPr>
      <t xml:space="preserve"> in foundation or in floor with sand cement</t>
    </r>
    <r>
      <rPr>
        <b/>
        <sz val="10"/>
        <color rgb="FF000000"/>
        <rFont val="Arial"/>
        <family val="2"/>
      </rPr>
      <t xml:space="preserve"> solid block</t>
    </r>
    <r>
      <rPr>
        <sz val="10"/>
        <color rgb="FF000000"/>
        <rFont val="Arial"/>
        <family val="2"/>
      </rPr>
      <t xml:space="preserve"> (SCSB) (240x114x70) mm including preparation of bed and filling the interstices with local sand, leveling etc. complete and accepted by the Engineer-in-charge.</t>
    </r>
  </si>
  <si>
    <r>
      <t xml:space="preserve">Supply and installation of </t>
    </r>
    <r>
      <rPr>
        <b/>
        <sz val="10"/>
        <color rgb="FF000000"/>
        <rFont val="Arial"/>
        <family val="2"/>
      </rPr>
      <t>0.36 mm thick corrugated galvanized</t>
    </r>
    <r>
      <rPr>
        <sz val="10"/>
        <color rgb="FF000000"/>
        <rFont val="Arial"/>
        <family val="2"/>
      </rPr>
      <t xml:space="preserve"> iron sheet (Bangladesh made) having min weight 56-60 kg per bundle (2'-6" width, 70 – 72 rft long) fitted and fixed on M.S. sections with 'J' hook or wooden purlin with screws, limpet washers and putty etc. (up to level-4) all complete and accepted by the Engineer-in-charge. Roof</t>
    </r>
  </si>
  <si>
    <r>
      <rPr>
        <b/>
        <sz val="9"/>
        <color rgb="FF000000"/>
        <rFont val="Arial"/>
        <family val="2"/>
      </rPr>
      <t>One layer flat soling</t>
    </r>
    <r>
      <rPr>
        <sz val="9"/>
        <color rgb="FF000000"/>
        <rFont val="Arial"/>
        <family val="2"/>
      </rPr>
      <t xml:space="preserve"> in foundation or in floor with sand cement</t>
    </r>
    <r>
      <rPr>
        <b/>
        <sz val="9"/>
        <color rgb="FF000000"/>
        <rFont val="Arial"/>
        <family val="2"/>
      </rPr>
      <t xml:space="preserve"> solid block</t>
    </r>
    <r>
      <rPr>
        <sz val="9"/>
        <color rgb="FF000000"/>
        <rFont val="Arial"/>
        <family val="2"/>
      </rPr>
      <t xml:space="preserve"> (SCSB) (240x114x70) mm including preparation of bed and filling the interstices with local sand, leveling etc. complete and accepted by the Engineer-in-charge.</t>
    </r>
  </si>
  <si>
    <r>
      <t xml:space="preserve">Supply and installation of </t>
    </r>
    <r>
      <rPr>
        <b/>
        <sz val="9"/>
        <color rgb="FF000000"/>
        <rFont val="Arial"/>
        <family val="2"/>
      </rPr>
      <t>0.36 mm thick corrugated galvanized</t>
    </r>
    <r>
      <rPr>
        <sz val="9"/>
        <color rgb="FF000000"/>
        <rFont val="Arial"/>
        <family val="2"/>
      </rPr>
      <t xml:space="preserve"> iron sheet (Bangladesh made) having min weight 56-60 kg per bundle (2'-6" width, 70 – 72 rft long) fitted and fixed on M.S. sections with 'J' hook or wooden purlin with screws, limpet washers and putty etc. (up to level-4) all complete and accepted by the Engineer-in-charge. Roof</t>
    </r>
  </si>
  <si>
    <r>
      <t xml:space="preserve">Supply and installation of </t>
    </r>
    <r>
      <rPr>
        <b/>
        <sz val="10"/>
        <color rgb="FF000000"/>
        <rFont val="Arial"/>
        <family val="2"/>
      </rPr>
      <t>0.32 mm thick corrugated galvanized</t>
    </r>
    <r>
      <rPr>
        <sz val="10"/>
        <color rgb="FF000000"/>
        <rFont val="Arial"/>
        <family val="2"/>
      </rPr>
      <t xml:space="preserve"> iron sheet (Bangladesh made) having min weight 56-60 kg per bundle (2'-6" width, 70 – 72 rft long) fitted and fixed on M.S. sections with 'J' hook or wooden frame with screws, limpet washers and putty etc. (up to level-4) all complete and accepted by the Engineer-in-charge. Wall</t>
    </r>
  </si>
  <si>
    <r>
      <rPr>
        <b/>
        <sz val="10"/>
        <color rgb="FF000000"/>
        <rFont val="Arial"/>
        <family val="2"/>
      </rPr>
      <t xml:space="preserve">Roof ridge cap </t>
    </r>
    <r>
      <rPr>
        <sz val="10"/>
        <color rgb="FF000000"/>
        <rFont val="Arial"/>
        <family val="2"/>
      </rPr>
      <t xml:space="preserve">Supply and installation of 0.32 mm thick corrugated galvanized iron sheet (Bangladesh made) fitted and fixed on M.S. sections with 'J' hook or wooden frame with screws, limpet washers and putty etc. (up to level-4) all complete and accepted by the Engineer-in-charge. </t>
    </r>
  </si>
  <si>
    <r>
      <t xml:space="preserve">Supply and installation of </t>
    </r>
    <r>
      <rPr>
        <b/>
        <sz val="9"/>
        <color rgb="FF000000"/>
        <rFont val="Arial"/>
        <family val="2"/>
      </rPr>
      <t>0.32 mm thick corrugated galvanized</t>
    </r>
    <r>
      <rPr>
        <sz val="9"/>
        <color rgb="FF000000"/>
        <rFont val="Arial"/>
        <family val="2"/>
      </rPr>
      <t xml:space="preserve"> iron sheet (Bangladesh made) having min weight 56-60 kg per bundle (2'-6" width, 70 – 72 rft long) fitted and fixed on M.S. sections with 'J' hook or wooden frame with screws, limpet washers and putty etc. (up to level-4) all complete and accepted by the Engineer-in-charge. Wall</t>
    </r>
  </si>
  <si>
    <r>
      <rPr>
        <b/>
        <sz val="9"/>
        <color rgb="FF000000"/>
        <rFont val="Arial"/>
        <family val="2"/>
      </rPr>
      <t xml:space="preserve">Roof ridge cap </t>
    </r>
    <r>
      <rPr>
        <sz val="9"/>
        <color rgb="FF000000"/>
        <rFont val="Arial"/>
        <family val="2"/>
      </rPr>
      <t xml:space="preserve">Supply and installation of 0.32 mm thick corrugated galvanized iron sheet (Bangladesh made) fitted and fixed on M.S. sections with 'J' hook or wooden frame with screws, limpet washers and putty etc. (up to level-4) all complete and accepted by the Engineer-in-charge. </t>
    </r>
  </si>
  <si>
    <r>
      <t xml:space="preserve">Supplying and </t>
    </r>
    <r>
      <rPr>
        <b/>
        <sz val="10"/>
        <rFont val="Arial"/>
        <family val="2"/>
      </rPr>
      <t>making wood frame for roofing</t>
    </r>
    <r>
      <rPr>
        <sz val="10"/>
        <rFont val="Arial"/>
        <family val="2"/>
      </rPr>
      <t>, room outer frame, door and window frames with seasoned wood of the required size, including painting of coal tar to the surface in contact with the wall, fitting and fixing them in position, and mending any damage(all sizes of wood are finished) for all floors, etc., will be completed as per the direction of the Engineer-in-Charge (EI- C). The variety of wood used for this purpose will be Shishu/chamble wood.</t>
    </r>
  </si>
  <si>
    <r>
      <t xml:space="preserve">Supplying, making, </t>
    </r>
    <r>
      <rPr>
        <b/>
        <sz val="10"/>
        <rFont val="Arial"/>
        <family val="2"/>
      </rPr>
      <t xml:space="preserve">fitting and fixing of wooden frames </t>
    </r>
    <r>
      <rPr>
        <sz val="10"/>
        <rFont val="Arial"/>
        <family val="2"/>
      </rPr>
      <t>for plane sheet (20 SWG), door and window frames with well-seasoned Shishu/Chamble wood of required finished size, including two coats of coal tar painting on surfaces in contact with walls. The frames shall be properly installed in position as per design and securely fixed with necessary hings,hasbolt kora etc and holdfasts. All work shall be carried out as per the instruction of the Engineer-in-Charge (E-I-C).</t>
    </r>
  </si>
  <si>
    <r>
      <t xml:space="preserve">Supplying and </t>
    </r>
    <r>
      <rPr>
        <b/>
        <sz val="9"/>
        <rFont val="Arial"/>
        <family val="2"/>
      </rPr>
      <t>making wood frame for roofing</t>
    </r>
    <r>
      <rPr>
        <sz val="9"/>
        <rFont val="Arial"/>
        <family val="2"/>
      </rPr>
      <t>, room outer frame, door and window frames with seasoned wood of the required size, including painting of coal tar to the surface in contact with the wall, fitting and fixing them in position, and mending any damage(all sizes of wood are finished) for all floors, etc., will be completed as per the direction of the Engineer-in-Charge (EI- C). The variety of wood used for this purpose will be Shishu/chamble wood.</t>
    </r>
  </si>
  <si>
    <r>
      <t xml:space="preserve">Supplying, making, </t>
    </r>
    <r>
      <rPr>
        <b/>
        <sz val="9"/>
        <rFont val="Arial"/>
        <family val="2"/>
      </rPr>
      <t xml:space="preserve">fitting and fixing of wooden frames </t>
    </r>
    <r>
      <rPr>
        <sz val="9"/>
        <rFont val="Arial"/>
        <family val="2"/>
      </rPr>
      <t>for plane sheet (20 SWG), door and window frames with well-seasoned Shishu/Chamble wood of required finished size, including two coats of coal tar painting on surfaces in contact with walls. The frames shall be properly installed in position as per design and securely fixed with necessary hings,hasbolt kora etc and holdfasts. All work shall be carried out as per the instruction of the Engineer-in-Charge (E-I-C).</t>
    </r>
  </si>
  <si>
    <r>
      <rPr>
        <b/>
        <sz val="10"/>
        <rFont val="Arial"/>
        <family val="2"/>
      </rPr>
      <t>Supplying 100mm dia (inside</t>
    </r>
    <r>
      <rPr>
        <sz val="10"/>
        <rFont val="Arial"/>
        <family val="2"/>
      </rPr>
      <t>) best quality PVC rain water down pipes, fitted and fixed in position with sockets head and shoes, bends, clamps and nails etc. all complete in all floors as per direction of the E-I-C.</t>
    </r>
  </si>
  <si>
    <r>
      <rPr>
        <b/>
        <sz val="9"/>
        <color rgb="FF000000"/>
        <rFont val="Arial"/>
        <family val="2"/>
      </rPr>
      <t>RCC Pre-Cast Post</t>
    </r>
    <r>
      <rPr>
        <sz val="9"/>
        <color rgb="FF000000"/>
        <rFont val="Arial"/>
        <family val="2"/>
      </rPr>
      <t xml:space="preserve"> (150mm x 150mm) :1:1.5:3, 20MPa,
Brick Chips (BC): Reinforced cement concrete work for
precast post with cement content relates to mix ratio
1:1.5:3 and maximum water cement ratio 0.4 having
minimum required average compressive strength, f'cr = 26 MPa and satisfying a compressive strength f'c = 20 MPa at 28 days on standard cylinders as per standard practice of codeAASHTO/ ASTM and cement conforming to BDS EN 197-1 :2003 CEM-II/A-L/M/V/W 42.5N, water reducing admixture of complying type A under ASTM C 494 (Doses of admixture to be fixed by the mix design), sand of minimum FM 2.5 and 20mm down well graded Stone chips (LAA value and maximum water absorption not exceeding 38 and 15% respectively) conforming to ASTM C 33, including breaking chips and screening through proper sieves, cleaning and washing, centering and shuttering with MS sheet, MS angle, nuts and bolts, chamfering edges, preparation of casting beds, laying polythene, placing reinforcement cages in position, mixing in standard mixture machine with hoper, maintaining allowable slump of 75mm to 100mm, casting, compacting by mechanical vibrators and tapered rods as where necessary, curing for 28 days etc. The cost of epoxy coated reinforcement as per design and it's fabrication, binding, welding and placing, cost of admixture &amp; placing required nuber of hooks for fencing is included in this unit rate. Additional quantity of cement to be added if required to attain the specified strength to be provided by the contractor at his own cost.
Note: Using Concrete Mixer</t>
    </r>
  </si>
  <si>
    <r>
      <rPr>
        <b/>
        <sz val="9"/>
        <color rgb="FF000000"/>
        <rFont val="Arial"/>
        <family val="2"/>
      </rPr>
      <t>Minimum 12mm thick cement plaster</t>
    </r>
    <r>
      <rPr>
        <sz val="9"/>
        <color rgb="FF000000"/>
        <rFont val="Arial"/>
        <family val="2"/>
      </rPr>
      <t xml:space="preserve"> (1:4) with good quality cement (CEM II/AM, 42.5N) and best quality sand (minimum FM1.2) to dado, plinth wall up to 150mm below ground level, water tank or any where directed with neat cement finishing in/c washing of sand, racking out joint and picking up cement morter i/c finishing the edges and corners and curing for the requisite period etc. all complete as per direction of the E-I-C.</t>
    </r>
  </si>
  <si>
    <r>
      <rPr>
        <b/>
        <sz val="9"/>
        <color rgb="FF000000"/>
        <rFont val="Arial"/>
        <family val="2"/>
      </rPr>
      <t>Minimum 12mm thick cement plaster</t>
    </r>
    <r>
      <rPr>
        <sz val="9"/>
        <color rgb="FF000000"/>
        <rFont val="Arial"/>
        <family val="2"/>
      </rPr>
      <t xml:space="preserve"> (1:6) with good quality cement (CEM II/AM, 42.5N) and best quality sand (minimum FM1.2) to wall both inner and outer surface, finishing the corner and edges in/c washing of sand cleaning the surface, scaffolding and curing for the requisite period etc. all complete as per direction of the E-I-C.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</si>
</sst>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33" x14ac:knownFonts="1">
    <font>
      <sz val="11"/>
      <color theme="1"/>
      <name val="Calibri"/>
      <family val="2"/>
      <scheme val="minor"/>
    </font>
    <font>
      <sz val="10"/>
      <color rgb="FF000000"/>
      <name val="Times New Roman"/>
      <family val="1"/>
    </font>
    <font>
      <sz val="10"/>
      <color rgb="FF000000"/>
      <name val="Tahoma"/>
      <family val="2"/>
    </font>
    <font>
      <b/>
      <sz val="10"/>
      <color rgb="FF000000"/>
      <name val="Times New Roman"/>
      <family val="1"/>
    </font>
    <font>
      <sz val="12"/>
      <color rgb="FF000000"/>
      <name val="Times New Roman"/>
      <family val="1"/>
    </font>
    <font>
      <sz val="11"/>
      <color theme="1"/>
      <name val="Calibri"/>
      <family val="2"/>
      <scheme val="minor"/>
    </font>
    <font>
      <b/>
      <sz val="11"/>
      <color theme="1"/>
      <name val="Calibri"/>
      <family val="2"/>
      <scheme val="minor"/>
    </font>
    <font>
      <b/>
      <sz val="16"/>
      <color theme="1"/>
      <name val="Calibri"/>
      <family val="2"/>
      <scheme val="minor"/>
    </font>
    <font>
      <sz val="11"/>
      <name val="Calibri"/>
      <family val="2"/>
      <scheme val="minor"/>
    </font>
    <font>
      <sz val="10"/>
      <color theme="1"/>
      <name val="Calibri"/>
      <family val="2"/>
      <scheme val="minor"/>
    </font>
    <font>
      <b/>
      <sz val="10"/>
      <color theme="1"/>
      <name val="Calibri"/>
      <family val="2"/>
      <scheme val="minor"/>
    </font>
    <font>
      <b/>
      <sz val="12"/>
      <name val="Fira Sans Condensed"/>
      <family val="2"/>
    </font>
    <font>
      <sz val="9"/>
      <color rgb="FF000000"/>
      <name val="Fira Sans Condensed"/>
      <family val="2"/>
    </font>
    <font>
      <sz val="9"/>
      <name val="Fira Sans Condensed"/>
      <family val="2"/>
    </font>
    <font>
      <sz val="11"/>
      <name val="Fira Sans Condensed"/>
      <family val="2"/>
    </font>
    <font>
      <sz val="11"/>
      <color rgb="FF000000"/>
      <name val="Fira Sans Condensed"/>
      <family val="2"/>
    </font>
    <font>
      <b/>
      <sz val="12"/>
      <color rgb="FF000000"/>
      <name val="Fira Sans"/>
      <family val="2"/>
    </font>
    <font>
      <b/>
      <sz val="11"/>
      <color rgb="FF000000"/>
      <name val="Fira Sans"/>
      <family val="2"/>
    </font>
    <font>
      <b/>
      <sz val="10"/>
      <color rgb="FF000000"/>
      <name val="Fira Sans"/>
      <family val="2"/>
    </font>
    <font>
      <sz val="10"/>
      <color rgb="FF000000"/>
      <name val="Fira Sans"/>
      <family val="2"/>
    </font>
    <font>
      <b/>
      <sz val="8"/>
      <name val="Fira Sans"/>
      <family val="2"/>
    </font>
    <font>
      <sz val="11"/>
      <name val="Arial"/>
      <family val="2"/>
    </font>
    <font>
      <sz val="11"/>
      <color rgb="FF000000"/>
      <name val="Arial"/>
      <family val="2"/>
    </font>
    <font>
      <b/>
      <sz val="11"/>
      <name val="Arial"/>
      <family val="2"/>
    </font>
    <font>
      <b/>
      <sz val="8"/>
      <color rgb="FFFF0000"/>
      <name val="Fira Sans"/>
      <family val="2"/>
    </font>
    <font>
      <sz val="10"/>
      <color rgb="FF000000"/>
      <name val="Arial"/>
      <family val="2"/>
    </font>
    <font>
      <sz val="9"/>
      <color rgb="FF000000"/>
      <name val="Arial"/>
      <family val="2"/>
    </font>
    <font>
      <b/>
      <sz val="10"/>
      <color rgb="FF000000"/>
      <name val="Arial"/>
      <family val="2"/>
    </font>
    <font>
      <b/>
      <sz val="9"/>
      <color rgb="FF000000"/>
      <name val="Arial"/>
      <family val="2"/>
    </font>
    <font>
      <sz val="10"/>
      <name val="Arial"/>
      <family val="2"/>
    </font>
    <font>
      <b/>
      <sz val="10"/>
      <name val="Arial"/>
      <family val="2"/>
    </font>
    <font>
      <sz val="9"/>
      <name val="Arial"/>
      <family val="2"/>
    </font>
    <font>
      <b/>
      <sz val="9"/>
      <name val="Arial"/>
      <family val="2"/>
    </font>
  </fonts>
  <fills count="5">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rgb="FFFFFF00"/>
        <bgColor indexed="64"/>
      </patternFill>
    </fill>
  </fills>
  <borders count="12">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1" fillId="0" borderId="0"/>
    <xf numFmtId="43" fontId="1" fillId="0" borderId="0" applyFont="0" applyFill="0" applyBorder="0" applyAlignment="0" applyProtection="0"/>
    <xf numFmtId="43" fontId="5" fillId="0" borderId="0" applyFont="0" applyFill="0" applyBorder="0" applyAlignment="0" applyProtection="0"/>
  </cellStyleXfs>
  <cellXfs count="127">
    <xf numFmtId="0" fontId="0" fillId="0" borderId="0" xfId="0"/>
    <xf numFmtId="0" fontId="1" fillId="2" borderId="0" xfId="1" applyFill="1" applyAlignment="1">
      <alignment horizontal="left" vertical="top"/>
    </xf>
    <xf numFmtId="0" fontId="2" fillId="2" borderId="0" xfId="1" applyFont="1" applyFill="1" applyAlignment="1">
      <alignment horizontal="center" vertical="center"/>
    </xf>
    <xf numFmtId="0" fontId="2" fillId="2" borderId="0" xfId="1" applyFont="1" applyFill="1" applyAlignment="1">
      <alignment horizontal="left" vertical="top"/>
    </xf>
    <xf numFmtId="0" fontId="3" fillId="2" borderId="0" xfId="1" applyFont="1" applyFill="1" applyAlignment="1">
      <alignment horizontal="left" vertical="top"/>
    </xf>
    <xf numFmtId="0" fontId="4" fillId="2" borderId="0" xfId="1" applyFont="1" applyFill="1" applyAlignment="1">
      <alignment horizontal="left" vertical="top"/>
    </xf>
    <xf numFmtId="0" fontId="1" fillId="2" borderId="0" xfId="1" applyFill="1" applyAlignment="1">
      <alignment horizontal="center" vertical="center"/>
    </xf>
    <xf numFmtId="0" fontId="0" fillId="2" borderId="0" xfId="0" applyFill="1"/>
    <xf numFmtId="0" fontId="0" fillId="0" borderId="0" xfId="0" applyAlignment="1">
      <alignment vertical="center"/>
    </xf>
    <xf numFmtId="0" fontId="6" fillId="0" borderId="0" xfId="0" applyFont="1"/>
    <xf numFmtId="0" fontId="6" fillId="3" borderId="4" xfId="0" applyFont="1" applyFill="1" applyBorder="1" applyAlignment="1">
      <alignment horizontal="center" vertical="center"/>
    </xf>
    <xf numFmtId="1" fontId="0" fillId="0" borderId="0" xfId="0" applyNumberFormat="1"/>
    <xf numFmtId="0" fontId="6" fillId="0" borderId="4" xfId="0" applyFont="1" applyBorder="1" applyAlignment="1">
      <alignment vertical="center"/>
    </xf>
    <xf numFmtId="0" fontId="0" fillId="0" borderId="4" xfId="0" applyBorder="1" applyAlignment="1">
      <alignment horizontal="center"/>
    </xf>
    <xf numFmtId="1" fontId="0" fillId="0" borderId="4" xfId="0" applyNumberFormat="1" applyBorder="1" applyAlignment="1">
      <alignment horizontal="center" vertical="center"/>
    </xf>
    <xf numFmtId="2" fontId="0" fillId="0" borderId="4" xfId="0" applyNumberFormat="1" applyBorder="1"/>
    <xf numFmtId="1" fontId="0" fillId="0" borderId="4" xfId="0" applyNumberFormat="1" applyBorder="1"/>
    <xf numFmtId="165" fontId="0" fillId="0" borderId="4" xfId="0" applyNumberFormat="1" applyBorder="1"/>
    <xf numFmtId="165" fontId="0" fillId="0" borderId="4" xfId="0" applyNumberFormat="1" applyBorder="1" applyAlignment="1">
      <alignment horizontal="center"/>
    </xf>
    <xf numFmtId="0" fontId="0" fillId="2" borderId="4" xfId="0" applyFill="1" applyBorder="1" applyAlignment="1">
      <alignment horizontal="center" vertical="center"/>
    </xf>
    <xf numFmtId="0" fontId="0" fillId="2" borderId="4" xfId="0" applyFill="1" applyBorder="1" applyAlignment="1">
      <alignment horizontal="right" vertical="center"/>
    </xf>
    <xf numFmtId="0" fontId="0" fillId="0" borderId="4" xfId="0" applyBorder="1"/>
    <xf numFmtId="0" fontId="6" fillId="0" borderId="4" xfId="0" applyFont="1" applyBorder="1" applyAlignment="1">
      <alignment horizontal="left" vertical="center" wrapText="1"/>
    </xf>
    <xf numFmtId="0" fontId="6" fillId="0" borderId="4" xfId="0" applyFont="1" applyBorder="1" applyAlignment="1">
      <alignment horizontal="left" vertical="center"/>
    </xf>
    <xf numFmtId="0" fontId="0" fillId="0" borderId="4" xfId="0" applyBorder="1" applyAlignment="1">
      <alignment horizontal="center" vertical="center"/>
    </xf>
    <xf numFmtId="2" fontId="0" fillId="0" borderId="4" xfId="0" applyNumberFormat="1" applyBorder="1" applyAlignment="1">
      <alignment vertical="center"/>
    </xf>
    <xf numFmtId="0" fontId="0" fillId="0" borderId="4" xfId="0" applyBorder="1" applyAlignment="1">
      <alignment horizontal="right" vertical="center" wrapText="1"/>
    </xf>
    <xf numFmtId="1" fontId="0" fillId="0" borderId="4" xfId="0" applyNumberFormat="1" applyBorder="1" applyAlignment="1">
      <alignment vertical="center"/>
    </xf>
    <xf numFmtId="165" fontId="0" fillId="0" borderId="4" xfId="0" applyNumberFormat="1" applyBorder="1" applyAlignment="1">
      <alignment vertical="center"/>
    </xf>
    <xf numFmtId="0" fontId="0" fillId="2" borderId="4" xfId="0" applyFill="1" applyBorder="1" applyAlignment="1">
      <alignment horizontal="center"/>
    </xf>
    <xf numFmtId="1" fontId="0" fillId="2" borderId="4" xfId="0" applyNumberFormat="1" applyFill="1" applyBorder="1"/>
    <xf numFmtId="2" fontId="0" fillId="2" borderId="4" xfId="0" applyNumberFormat="1" applyFill="1" applyBorder="1"/>
    <xf numFmtId="165" fontId="0" fillId="2" borderId="4" xfId="0" applyNumberFormat="1" applyFill="1" applyBorder="1"/>
    <xf numFmtId="0" fontId="0" fillId="2" borderId="4" xfId="0" quotePrefix="1" applyFill="1" applyBorder="1" applyAlignment="1">
      <alignment horizontal="center" vertical="center"/>
    </xf>
    <xf numFmtId="2" fontId="0" fillId="0" borderId="4" xfId="0" applyNumberFormat="1" applyBorder="1" applyAlignment="1">
      <alignment horizontal="center" vertical="center"/>
    </xf>
    <xf numFmtId="165" fontId="8" fillId="2" borderId="4" xfId="3" applyNumberFormat="1" applyFont="1" applyFill="1" applyBorder="1" applyAlignment="1">
      <alignment vertical="center"/>
    </xf>
    <xf numFmtId="0" fontId="6" fillId="2" borderId="4" xfId="0" applyFont="1" applyFill="1" applyBorder="1" applyAlignment="1">
      <alignment wrapText="1"/>
    </xf>
    <xf numFmtId="0" fontId="8" fillId="2" borderId="4" xfId="0" applyFont="1" applyFill="1" applyBorder="1" applyAlignment="1">
      <alignment horizontal="center" vertical="center"/>
    </xf>
    <xf numFmtId="2" fontId="8" fillId="2" borderId="4" xfId="0" applyNumberFormat="1" applyFont="1" applyFill="1" applyBorder="1" applyAlignment="1">
      <alignment vertical="center"/>
    </xf>
    <xf numFmtId="165" fontId="0" fillId="2" borderId="4" xfId="0" applyNumberFormat="1" applyFill="1" applyBorder="1" applyAlignment="1">
      <alignment vertical="center"/>
    </xf>
    <xf numFmtId="0" fontId="9" fillId="2" borderId="4" xfId="0" applyFont="1" applyFill="1" applyBorder="1" applyAlignment="1">
      <alignment horizontal="right"/>
    </xf>
    <xf numFmtId="0" fontId="8" fillId="2" borderId="4" xfId="0" applyFont="1" applyFill="1" applyBorder="1" applyAlignment="1">
      <alignment horizontal="center"/>
    </xf>
    <xf numFmtId="2" fontId="8" fillId="2" borderId="4" xfId="0" applyNumberFormat="1" applyFont="1" applyFill="1" applyBorder="1"/>
    <xf numFmtId="1" fontId="8" fillId="2" borderId="4" xfId="0" applyNumberFormat="1" applyFont="1" applyFill="1" applyBorder="1"/>
    <xf numFmtId="165" fontId="8" fillId="2" borderId="4" xfId="0" applyNumberFormat="1" applyFont="1" applyFill="1" applyBorder="1"/>
    <xf numFmtId="2" fontId="0" fillId="2" borderId="4" xfId="0" applyNumberFormat="1" applyFill="1" applyBorder="1" applyAlignment="1">
      <alignment horizontal="center"/>
    </xf>
    <xf numFmtId="0" fontId="9" fillId="2" borderId="4" xfId="0" applyFont="1" applyFill="1" applyBorder="1" applyAlignment="1">
      <alignment horizontal="right" wrapText="1"/>
    </xf>
    <xf numFmtId="1" fontId="0" fillId="2" borderId="4" xfId="0" applyNumberFormat="1" applyFill="1" applyBorder="1" applyAlignment="1">
      <alignment horizontal="center"/>
    </xf>
    <xf numFmtId="1" fontId="0" fillId="0" borderId="4" xfId="0" applyNumberFormat="1" applyBorder="1" applyAlignment="1">
      <alignment horizontal="center"/>
    </xf>
    <xf numFmtId="2" fontId="0" fillId="2" borderId="4" xfId="0" applyNumberFormat="1" applyFill="1" applyBorder="1" applyAlignment="1">
      <alignment horizontal="center" vertical="center"/>
    </xf>
    <xf numFmtId="2" fontId="0" fillId="0" borderId="4" xfId="0" applyNumberFormat="1" applyBorder="1" applyAlignment="1">
      <alignment horizontal="center"/>
    </xf>
    <xf numFmtId="165" fontId="6" fillId="0" borderId="4" xfId="0" applyNumberFormat="1" applyFont="1" applyBorder="1"/>
    <xf numFmtId="165" fontId="0" fillId="0" borderId="0" xfId="0" applyNumberFormat="1"/>
    <xf numFmtId="0" fontId="6" fillId="0" borderId="0" xfId="0" quotePrefix="1" applyFont="1" applyAlignment="1">
      <alignment horizontal="center" vertical="center"/>
    </xf>
    <xf numFmtId="0" fontId="6" fillId="0" borderId="0" xfId="0" quotePrefix="1" applyFont="1" applyAlignment="1">
      <alignment horizontal="center"/>
    </xf>
    <xf numFmtId="165" fontId="6" fillId="0" borderId="0" xfId="0" applyNumberFormat="1" applyFont="1"/>
    <xf numFmtId="0" fontId="6" fillId="0" borderId="0" xfId="0" applyFont="1" applyAlignment="1">
      <alignment vertical="center"/>
    </xf>
    <xf numFmtId="2" fontId="8" fillId="2" borderId="4" xfId="0" applyNumberFormat="1" applyFont="1" applyFill="1" applyBorder="1" applyAlignment="1">
      <alignment horizontal="center" vertical="center"/>
    </xf>
    <xf numFmtId="0" fontId="10" fillId="2" borderId="4" xfId="0" applyFont="1" applyFill="1" applyBorder="1" applyAlignment="1">
      <alignment horizontal="left" wrapText="1"/>
    </xf>
    <xf numFmtId="0" fontId="6" fillId="2" borderId="4" xfId="0" applyFont="1" applyFill="1" applyBorder="1" applyAlignment="1">
      <alignment vertical="top" wrapText="1"/>
    </xf>
    <xf numFmtId="0" fontId="0" fillId="2" borderId="4" xfId="0" applyFill="1" applyBorder="1" applyAlignment="1">
      <alignment horizontal="right" vertical="top" wrapText="1"/>
    </xf>
    <xf numFmtId="165" fontId="0" fillId="0" borderId="4" xfId="0" applyNumberFormat="1" applyBorder="1" applyAlignment="1">
      <alignment horizontal="center" vertical="center"/>
    </xf>
    <xf numFmtId="2" fontId="6" fillId="0" borderId="4" xfId="0" applyNumberFormat="1" applyFont="1" applyBorder="1" applyAlignment="1">
      <alignment vertical="center"/>
    </xf>
    <xf numFmtId="165" fontId="0" fillId="4" borderId="4" xfId="3" applyNumberFormat="1" applyFont="1" applyFill="1" applyBorder="1"/>
    <xf numFmtId="165" fontId="8" fillId="4" borderId="4" xfId="3" applyNumberFormat="1" applyFont="1" applyFill="1" applyBorder="1" applyAlignment="1">
      <alignment vertical="center"/>
    </xf>
    <xf numFmtId="165" fontId="8" fillId="4" borderId="4" xfId="3" applyNumberFormat="1" applyFont="1" applyFill="1" applyBorder="1"/>
    <xf numFmtId="1" fontId="0" fillId="4" borderId="4" xfId="0" applyNumberFormat="1" applyFill="1" applyBorder="1"/>
    <xf numFmtId="165" fontId="0" fillId="4" borderId="4" xfId="3" applyNumberFormat="1" applyFont="1" applyFill="1" applyBorder="1" applyAlignment="1">
      <alignment horizontal="center" vertical="center"/>
    </xf>
    <xf numFmtId="165" fontId="0" fillId="4" borderId="4" xfId="3" applyNumberFormat="1" applyFont="1" applyFill="1" applyBorder="1" applyAlignment="1">
      <alignment vertical="center"/>
    </xf>
    <xf numFmtId="43" fontId="11" fillId="2" borderId="4" xfId="2" applyFont="1" applyFill="1" applyBorder="1" applyAlignment="1">
      <alignment horizontal="center" vertical="center" wrapText="1"/>
    </xf>
    <xf numFmtId="164" fontId="12" fillId="2" borderId="4" xfId="1" applyNumberFormat="1" applyFont="1" applyFill="1" applyBorder="1" applyAlignment="1">
      <alignment horizontal="center" vertical="center" wrapText="1"/>
    </xf>
    <xf numFmtId="0" fontId="13" fillId="2" borderId="4" xfId="1" applyFont="1" applyFill="1" applyBorder="1" applyAlignment="1">
      <alignment horizontal="left" vertical="top" wrapText="1"/>
    </xf>
    <xf numFmtId="0" fontId="14" fillId="2" borderId="4" xfId="1" applyFont="1" applyFill="1" applyBorder="1" applyAlignment="1">
      <alignment horizontal="center" vertical="center" wrapText="1"/>
    </xf>
    <xf numFmtId="43" fontId="15" fillId="2" borderId="4" xfId="2" applyFont="1" applyFill="1" applyBorder="1" applyAlignment="1">
      <alignment horizontal="center" vertical="center" wrapText="1"/>
    </xf>
    <xf numFmtId="0" fontId="14" fillId="2" borderId="4" xfId="1" applyFont="1" applyFill="1" applyBorder="1" applyAlignment="1">
      <alignment horizontal="left" vertical="top" wrapText="1"/>
    </xf>
    <xf numFmtId="0" fontId="19" fillId="2" borderId="0" xfId="1" applyFont="1" applyFill="1" applyAlignment="1">
      <alignment horizontal="center" vertical="center"/>
    </xf>
    <xf numFmtId="0" fontId="19" fillId="2" borderId="0" xfId="1" applyFont="1" applyFill="1" applyAlignment="1">
      <alignment horizontal="left" vertical="top"/>
    </xf>
    <xf numFmtId="0" fontId="21" fillId="2" borderId="4" xfId="1" applyFont="1" applyFill="1" applyBorder="1" applyAlignment="1">
      <alignment horizontal="center" vertical="center" wrapText="1"/>
    </xf>
    <xf numFmtId="43" fontId="22" fillId="2" borderId="4" xfId="2" applyFont="1" applyFill="1" applyBorder="1" applyAlignment="1">
      <alignment horizontal="center" vertical="center" wrapText="1"/>
    </xf>
    <xf numFmtId="0" fontId="21" fillId="2" borderId="6" xfId="1" applyFont="1" applyFill="1" applyBorder="1" applyAlignment="1">
      <alignment horizontal="center" vertical="center" wrapText="1"/>
    </xf>
    <xf numFmtId="0" fontId="21" fillId="2" borderId="8" xfId="1" applyFont="1" applyFill="1" applyBorder="1" applyAlignment="1">
      <alignment horizontal="center" vertical="center" wrapText="1"/>
    </xf>
    <xf numFmtId="43" fontId="22" fillId="2" borderId="8" xfId="2" applyFont="1" applyFill="1" applyBorder="1" applyAlignment="1">
      <alignment horizontal="center" vertical="center" wrapText="1"/>
    </xf>
    <xf numFmtId="164" fontId="22" fillId="2" borderId="4" xfId="1" applyNumberFormat="1" applyFont="1" applyFill="1" applyBorder="1" applyAlignment="1">
      <alignment horizontal="center" vertical="center" wrapText="1"/>
    </xf>
    <xf numFmtId="0" fontId="21" fillId="2" borderId="4" xfId="1" applyFont="1" applyFill="1" applyBorder="1" applyAlignment="1">
      <alignment horizontal="left" vertical="top" wrapText="1"/>
    </xf>
    <xf numFmtId="43" fontId="23" fillId="2" borderId="4" xfId="2" applyFont="1" applyFill="1" applyBorder="1" applyAlignment="1">
      <alignment horizontal="center" vertical="center" wrapText="1"/>
    </xf>
    <xf numFmtId="0" fontId="23" fillId="2" borderId="4" xfId="1" applyFont="1" applyFill="1" applyBorder="1" applyAlignment="1">
      <alignment horizontal="right" vertical="center" wrapText="1"/>
    </xf>
    <xf numFmtId="0" fontId="19" fillId="2" borderId="2" xfId="1" applyFont="1" applyFill="1" applyBorder="1" applyAlignment="1">
      <alignment horizontal="center" vertical="center"/>
    </xf>
    <xf numFmtId="0" fontId="19" fillId="2" borderId="1" xfId="1" applyFont="1" applyFill="1" applyBorder="1" applyAlignment="1">
      <alignment horizontal="center" vertical="center"/>
    </xf>
    <xf numFmtId="0" fontId="19" fillId="2" borderId="3" xfId="1" applyFont="1" applyFill="1" applyBorder="1" applyAlignment="1">
      <alignment horizontal="center" vertical="center"/>
    </xf>
    <xf numFmtId="0" fontId="20" fillId="2" borderId="4" xfId="1" applyFont="1" applyFill="1" applyBorder="1" applyAlignment="1">
      <alignment horizontal="center" vertical="center" wrapText="1"/>
    </xf>
    <xf numFmtId="0" fontId="18" fillId="2" borderId="4" xfId="1" applyFont="1" applyFill="1" applyBorder="1" applyAlignment="1">
      <alignment horizontal="center" vertical="center" wrapText="1"/>
    </xf>
    <xf numFmtId="0" fontId="20" fillId="2" borderId="8" xfId="1" applyFont="1" applyFill="1" applyBorder="1" applyAlignment="1">
      <alignment horizontal="center" vertical="center" wrapText="1"/>
    </xf>
    <xf numFmtId="0" fontId="20" fillId="2" borderId="10" xfId="1" applyFont="1" applyFill="1" applyBorder="1" applyAlignment="1">
      <alignment horizontal="center" vertical="center" wrapText="1"/>
    </xf>
    <xf numFmtId="0" fontId="24" fillId="2" borderId="8" xfId="1" applyFont="1" applyFill="1" applyBorder="1" applyAlignment="1">
      <alignment horizontal="center" vertical="center" wrapText="1"/>
    </xf>
    <xf numFmtId="0" fontId="24" fillId="2" borderId="10" xfId="1" applyFont="1" applyFill="1" applyBorder="1" applyAlignment="1">
      <alignment horizontal="center" vertical="center" wrapText="1"/>
    </xf>
    <xf numFmtId="0" fontId="16" fillId="2" borderId="0" xfId="1" applyFont="1" applyFill="1" applyAlignment="1">
      <alignment horizontal="center" vertical="center"/>
    </xf>
    <xf numFmtId="0" fontId="17" fillId="2" borderId="0" xfId="1" applyFont="1" applyFill="1" applyAlignment="1">
      <alignment horizontal="center" vertical="center" wrapText="1"/>
    </xf>
    <xf numFmtId="0" fontId="17" fillId="2" borderId="0" xfId="1" applyFont="1" applyFill="1" applyAlignment="1">
      <alignment horizontal="center" vertical="center"/>
    </xf>
    <xf numFmtId="0" fontId="18" fillId="2" borderId="0" xfId="1" applyFont="1" applyFill="1" applyAlignment="1">
      <alignment horizontal="center" vertical="center"/>
    </xf>
    <xf numFmtId="0" fontId="19" fillId="2" borderId="0" xfId="1" applyFont="1" applyFill="1" applyAlignment="1">
      <alignment horizontal="center" vertical="center"/>
    </xf>
    <xf numFmtId="0" fontId="11" fillId="2" borderId="4" xfId="1" applyFont="1" applyFill="1" applyBorder="1" applyAlignment="1">
      <alignment horizontal="right" vertical="center" wrapText="1"/>
    </xf>
    <xf numFmtId="0" fontId="6" fillId="0" borderId="4" xfId="0" quotePrefix="1" applyFont="1" applyBorder="1" applyAlignment="1">
      <alignment horizontal="center"/>
    </xf>
    <xf numFmtId="0" fontId="6" fillId="3" borderId="4" xfId="0" applyFont="1" applyFill="1" applyBorder="1" applyAlignment="1">
      <alignment horizontal="center" vertical="center" wrapText="1"/>
    </xf>
    <xf numFmtId="0" fontId="6" fillId="3" borderId="4" xfId="0" applyFont="1" applyFill="1" applyBorder="1" applyAlignment="1">
      <alignment horizontal="center" vertical="center"/>
    </xf>
    <xf numFmtId="0" fontId="0" fillId="0" borderId="4" xfId="0" quotePrefix="1" applyBorder="1" applyAlignment="1">
      <alignment horizontal="center" vertical="center"/>
    </xf>
    <xf numFmtId="0" fontId="0" fillId="2" borderId="4" xfId="0" quotePrefix="1" applyFill="1" applyBorder="1" applyAlignment="1">
      <alignment horizontal="center" vertical="center"/>
    </xf>
    <xf numFmtId="0" fontId="0" fillId="2" borderId="8" xfId="0" quotePrefix="1" applyFill="1" applyBorder="1" applyAlignment="1">
      <alignment horizontal="center" vertical="center"/>
    </xf>
    <xf numFmtId="0" fontId="0" fillId="2" borderId="9" xfId="0" quotePrefix="1" applyFill="1" applyBorder="1" applyAlignment="1">
      <alignment horizontal="center" vertical="center"/>
    </xf>
    <xf numFmtId="0" fontId="0" fillId="2" borderId="10" xfId="0" quotePrefix="1" applyFill="1" applyBorder="1" applyAlignment="1">
      <alignment horizontal="center" vertical="center"/>
    </xf>
    <xf numFmtId="0" fontId="7" fillId="2" borderId="0" xfId="0" applyFont="1" applyFill="1" applyAlignment="1">
      <alignment horizontal="center" vertical="center"/>
    </xf>
    <xf numFmtId="0" fontId="6" fillId="0" borderId="0" xfId="0" applyFont="1" applyAlignment="1">
      <alignment horizontal="left" vertical="center"/>
    </xf>
    <xf numFmtId="0" fontId="0" fillId="0" borderId="4" xfId="0" applyBorder="1" applyAlignment="1">
      <alignment vertical="top" wrapText="1"/>
    </xf>
    <xf numFmtId="0" fontId="0" fillId="0" borderId="4" xfId="0" applyBorder="1" applyAlignment="1">
      <alignment horizontal="center" vertical="top"/>
    </xf>
    <xf numFmtId="0" fontId="0" fillId="0" borderId="5" xfId="0" applyBorder="1" applyAlignment="1">
      <alignment horizontal="center" vertical="top"/>
    </xf>
    <xf numFmtId="0" fontId="0" fillId="0" borderId="7" xfId="0" applyBorder="1" applyAlignment="1">
      <alignment horizontal="center" vertical="top"/>
    </xf>
    <xf numFmtId="0" fontId="0" fillId="0" borderId="6" xfId="0" applyBorder="1" applyAlignment="1">
      <alignment horizontal="center" vertical="top"/>
    </xf>
    <xf numFmtId="0" fontId="26" fillId="2" borderId="4" xfId="1" applyFont="1" applyFill="1" applyBorder="1" applyAlignment="1">
      <alignment vertical="top" wrapText="1"/>
    </xf>
    <xf numFmtId="0" fontId="25" fillId="2" borderId="4" xfId="1" applyFont="1" applyFill="1" applyBorder="1" applyAlignment="1">
      <alignment horizontal="left" vertical="top" wrapText="1"/>
    </xf>
    <xf numFmtId="0" fontId="26" fillId="2" borderId="4" xfId="1" applyFont="1" applyFill="1" applyBorder="1" applyAlignment="1">
      <alignment horizontal="left" vertical="top" wrapText="1"/>
    </xf>
    <xf numFmtId="0" fontId="29" fillId="2" borderId="4" xfId="1" applyFont="1" applyFill="1" applyBorder="1" applyAlignment="1">
      <alignment horizontal="left" vertical="top" wrapText="1"/>
    </xf>
    <xf numFmtId="0" fontId="31" fillId="2" borderId="4" xfId="1" applyFont="1" applyFill="1" applyBorder="1" applyAlignment="1">
      <alignment horizontal="left" vertical="top" wrapText="1"/>
    </xf>
    <xf numFmtId="0" fontId="26" fillId="2" borderId="0" xfId="1" applyFont="1" applyFill="1" applyAlignment="1">
      <alignment horizontal="left" vertical="top" wrapText="1"/>
    </xf>
    <xf numFmtId="0" fontId="25" fillId="2" borderId="11" xfId="1" applyFont="1" applyFill="1" applyBorder="1" applyAlignment="1">
      <alignment horizontal="left" vertical="top" wrapText="1"/>
    </xf>
    <xf numFmtId="0" fontId="26" fillId="2" borderId="11" xfId="1" applyFont="1" applyFill="1" applyBorder="1" applyAlignment="1">
      <alignment horizontal="left" vertical="top" wrapText="1"/>
    </xf>
    <xf numFmtId="0" fontId="31" fillId="2" borderId="10" xfId="1" applyFont="1" applyFill="1" applyBorder="1" applyAlignment="1">
      <alignment horizontal="left" vertical="top" wrapText="1"/>
    </xf>
    <xf numFmtId="43" fontId="0" fillId="0" borderId="4" xfId="0" applyNumberFormat="1" applyBorder="1"/>
    <xf numFmtId="0" fontId="25" fillId="2" borderId="8" xfId="1" applyFont="1" applyFill="1" applyBorder="1" applyAlignment="1">
      <alignment horizontal="left" vertical="top" wrapText="1"/>
    </xf>
  </cellXfs>
  <cellStyles count="4">
    <cellStyle name="Comma" xfId="3" builtinId="3"/>
    <cellStyle name="Comma 2" xfId="2" xr:uid="{139F6D37-FA01-48DD-A42D-9AB20726F013}"/>
    <cellStyle name="Normal" xfId="0" builtinId="0"/>
    <cellStyle name="Normal 2" xfId="1" xr:uid="{B12F62C0-1ED9-4ED1-8D4C-E4E8C3CCCB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5"/>
  <sheetViews>
    <sheetView view="pageBreakPreview" topLeftCell="A22" zoomScale="115" zoomScaleNormal="100" zoomScaleSheetLayoutView="115" workbookViewId="0">
      <selection activeCell="G25" sqref="G25"/>
    </sheetView>
  </sheetViews>
  <sheetFormatPr defaultColWidth="9.1796875" defaultRowHeight="13" x14ac:dyDescent="0.35"/>
  <cols>
    <col min="1" max="1" width="5.81640625" style="6" customWidth="1"/>
    <col min="2" max="2" width="48" style="1" customWidth="1"/>
    <col min="3" max="3" width="8" style="6" customWidth="1"/>
    <col min="4" max="4" width="9.81640625" style="6" customWidth="1"/>
    <col min="5" max="5" width="13" style="6" customWidth="1"/>
    <col min="6" max="6" width="12.81640625" style="6" customWidth="1"/>
    <col min="7" max="7" width="17.1796875" style="6" customWidth="1"/>
    <col min="8" max="8" width="14.1796875" style="6" customWidth="1"/>
    <col min="9" max="16384" width="9.1796875" style="1"/>
  </cols>
  <sheetData>
    <row r="1" spans="1:8" x14ac:dyDescent="0.35">
      <c r="A1" s="2"/>
      <c r="B1" s="3"/>
      <c r="C1" s="2"/>
      <c r="D1" s="2"/>
      <c r="E1" s="2"/>
      <c r="F1" s="2"/>
      <c r="G1" s="2"/>
      <c r="H1" s="2"/>
    </row>
    <row r="2" spans="1:8" ht="15.5" x14ac:dyDescent="0.35">
      <c r="A2" s="95" t="s">
        <v>0</v>
      </c>
      <c r="B2" s="95"/>
      <c r="C2" s="95"/>
      <c r="D2" s="95"/>
      <c r="E2" s="95"/>
      <c r="F2" s="95"/>
      <c r="G2" s="95"/>
      <c r="H2" s="95"/>
    </row>
    <row r="3" spans="1:8" ht="26.25" customHeight="1" x14ac:dyDescent="0.35">
      <c r="A3" s="96" t="s">
        <v>1</v>
      </c>
      <c r="B3" s="97"/>
      <c r="C3" s="97"/>
      <c r="D3" s="97"/>
      <c r="E3" s="97"/>
      <c r="F3" s="97"/>
      <c r="G3" s="97"/>
      <c r="H3" s="97"/>
    </row>
    <row r="4" spans="1:8" ht="14.5" x14ac:dyDescent="0.35">
      <c r="A4" s="97" t="s">
        <v>97</v>
      </c>
      <c r="B4" s="98"/>
      <c r="C4" s="98"/>
      <c r="D4" s="98"/>
      <c r="E4" s="98"/>
      <c r="F4" s="98"/>
      <c r="G4" s="98"/>
      <c r="H4" s="98"/>
    </row>
    <row r="5" spans="1:8" x14ac:dyDescent="0.35">
      <c r="A5" s="99"/>
      <c r="B5" s="99"/>
      <c r="C5" s="99"/>
      <c r="D5" s="99"/>
      <c r="E5" s="99"/>
      <c r="F5" s="99"/>
      <c r="G5" s="99"/>
      <c r="H5" s="99"/>
    </row>
    <row r="6" spans="1:8" x14ac:dyDescent="0.35">
      <c r="A6" s="87" t="s">
        <v>99</v>
      </c>
      <c r="B6" s="87"/>
      <c r="C6" s="87"/>
      <c r="D6" s="87"/>
      <c r="E6" s="87"/>
      <c r="F6" s="87"/>
      <c r="G6" s="87"/>
      <c r="H6" s="87"/>
    </row>
    <row r="7" spans="1:8" ht="3" customHeight="1" x14ac:dyDescent="0.35">
      <c r="A7" s="86"/>
      <c r="B7" s="87"/>
      <c r="C7" s="87"/>
      <c r="D7" s="87"/>
      <c r="E7" s="87"/>
      <c r="F7" s="87"/>
      <c r="G7" s="87"/>
      <c r="H7" s="88"/>
    </row>
    <row r="8" spans="1:8" s="4" customFormat="1" ht="12.75" customHeight="1" x14ac:dyDescent="0.35">
      <c r="A8" s="89" t="s">
        <v>2</v>
      </c>
      <c r="B8" s="89" t="s">
        <v>3</v>
      </c>
      <c r="C8" s="91" t="s">
        <v>4</v>
      </c>
      <c r="D8" s="91" t="s">
        <v>5</v>
      </c>
      <c r="E8" s="93" t="s">
        <v>93</v>
      </c>
      <c r="F8" s="89" t="s">
        <v>6</v>
      </c>
      <c r="G8" s="89" t="s">
        <v>7</v>
      </c>
      <c r="H8" s="89" t="s">
        <v>8</v>
      </c>
    </row>
    <row r="9" spans="1:8" s="4" customFormat="1" x14ac:dyDescent="0.35">
      <c r="A9" s="90"/>
      <c r="B9" s="89"/>
      <c r="C9" s="92"/>
      <c r="D9" s="92"/>
      <c r="E9" s="94"/>
      <c r="F9" s="89"/>
      <c r="G9" s="89"/>
      <c r="H9" s="89"/>
    </row>
    <row r="10" spans="1:8" ht="196.5" customHeight="1" x14ac:dyDescent="0.35">
      <c r="A10" s="82">
        <v>1</v>
      </c>
      <c r="B10" s="116" t="s">
        <v>10</v>
      </c>
      <c r="C10" s="77" t="s">
        <v>11</v>
      </c>
      <c r="D10" s="78">
        <v>7.5</v>
      </c>
      <c r="E10" s="78"/>
      <c r="F10" s="78"/>
      <c r="G10" s="78">
        <f t="shared" ref="G10:G24" si="0">D10*F10</f>
        <v>0</v>
      </c>
      <c r="H10" s="83"/>
    </row>
    <row r="11" spans="1:8" ht="177.5" customHeight="1" x14ac:dyDescent="0.35">
      <c r="A11" s="82">
        <v>2</v>
      </c>
      <c r="B11" s="118" t="s">
        <v>106</v>
      </c>
      <c r="C11" s="77" t="s">
        <v>9</v>
      </c>
      <c r="D11" s="78">
        <v>28</v>
      </c>
      <c r="E11" s="78"/>
      <c r="F11" s="78"/>
      <c r="G11" s="78">
        <f t="shared" si="0"/>
        <v>0</v>
      </c>
      <c r="H11" s="83"/>
    </row>
    <row r="12" spans="1:8" ht="321.5" customHeight="1" x14ac:dyDescent="0.35">
      <c r="A12" s="82">
        <v>3</v>
      </c>
      <c r="B12" s="118" t="s">
        <v>107</v>
      </c>
      <c r="C12" s="77" t="s">
        <v>13</v>
      </c>
      <c r="D12" s="78">
        <v>125</v>
      </c>
      <c r="E12" s="78"/>
      <c r="F12" s="78"/>
      <c r="G12" s="78">
        <f t="shared" si="0"/>
        <v>0</v>
      </c>
      <c r="H12" s="83"/>
    </row>
    <row r="13" spans="1:8" ht="138.5" customHeight="1" x14ac:dyDescent="0.35">
      <c r="A13" s="82">
        <v>4</v>
      </c>
      <c r="B13" s="120" t="s">
        <v>108</v>
      </c>
      <c r="C13" s="77" t="s">
        <v>9</v>
      </c>
      <c r="D13" s="78">
        <f>70*2.5*0.83</f>
        <v>145.25</v>
      </c>
      <c r="E13" s="78"/>
      <c r="F13" s="78"/>
      <c r="G13" s="78">
        <f t="shared" si="0"/>
        <v>0</v>
      </c>
      <c r="H13" s="83" t="s">
        <v>12</v>
      </c>
    </row>
    <row r="14" spans="1:8" ht="155" customHeight="1" x14ac:dyDescent="0.35">
      <c r="A14" s="82">
        <v>5</v>
      </c>
      <c r="B14" s="120" t="s">
        <v>109</v>
      </c>
      <c r="C14" s="77" t="s">
        <v>11</v>
      </c>
      <c r="D14" s="78">
        <v>175</v>
      </c>
      <c r="E14" s="78"/>
      <c r="F14" s="78"/>
      <c r="G14" s="78">
        <f t="shared" si="0"/>
        <v>0</v>
      </c>
      <c r="H14" s="83"/>
    </row>
    <row r="15" spans="1:8" ht="97" customHeight="1" x14ac:dyDescent="0.35">
      <c r="A15" s="82">
        <v>6</v>
      </c>
      <c r="B15" s="121" t="s">
        <v>110</v>
      </c>
      <c r="C15" s="77" t="s">
        <v>11</v>
      </c>
      <c r="D15" s="78">
        <v>140</v>
      </c>
      <c r="E15" s="78"/>
      <c r="F15" s="78"/>
      <c r="G15" s="78">
        <f t="shared" si="0"/>
        <v>0</v>
      </c>
      <c r="H15" s="83"/>
    </row>
    <row r="16" spans="1:8" ht="86.5" customHeight="1" x14ac:dyDescent="0.35">
      <c r="A16" s="82">
        <v>7</v>
      </c>
      <c r="B16" s="123" t="s">
        <v>111</v>
      </c>
      <c r="C16" s="79" t="s">
        <v>11</v>
      </c>
      <c r="D16" s="78">
        <v>150</v>
      </c>
      <c r="E16" s="78"/>
      <c r="F16" s="78"/>
      <c r="G16" s="78">
        <f t="shared" si="0"/>
        <v>0</v>
      </c>
      <c r="H16" s="83"/>
    </row>
    <row r="17" spans="1:8" ht="86.25" customHeight="1" x14ac:dyDescent="0.35">
      <c r="A17" s="82">
        <v>8</v>
      </c>
      <c r="B17" s="124" t="s">
        <v>112</v>
      </c>
      <c r="C17" s="77" t="s">
        <v>9</v>
      </c>
      <c r="D17" s="78">
        <v>472</v>
      </c>
      <c r="E17" s="78"/>
      <c r="F17" s="78"/>
      <c r="G17" s="78">
        <f t="shared" si="0"/>
        <v>0</v>
      </c>
      <c r="H17" s="83"/>
    </row>
    <row r="18" spans="1:8" ht="73.5" customHeight="1" x14ac:dyDescent="0.35">
      <c r="A18" s="82">
        <v>9</v>
      </c>
      <c r="B18" s="118" t="s">
        <v>115</v>
      </c>
      <c r="C18" s="77" t="s">
        <v>11</v>
      </c>
      <c r="D18" s="78">
        <v>256</v>
      </c>
      <c r="E18" s="78"/>
      <c r="F18" s="78"/>
      <c r="G18" s="78">
        <f t="shared" si="0"/>
        <v>0</v>
      </c>
      <c r="H18" s="83"/>
    </row>
    <row r="19" spans="1:8" ht="85" customHeight="1" x14ac:dyDescent="0.35">
      <c r="A19" s="82">
        <v>10</v>
      </c>
      <c r="B19" s="118" t="s">
        <v>116</v>
      </c>
      <c r="C19" s="77" t="s">
        <v>11</v>
      </c>
      <c r="D19" s="78">
        <v>352</v>
      </c>
      <c r="E19" s="78"/>
      <c r="F19" s="78"/>
      <c r="G19" s="78">
        <f t="shared" si="0"/>
        <v>0</v>
      </c>
      <c r="H19" s="83"/>
    </row>
    <row r="20" spans="1:8" ht="87.5" customHeight="1" x14ac:dyDescent="0.35">
      <c r="A20" s="82">
        <v>11</v>
      </c>
      <c r="B20" s="121" t="s">
        <v>119</v>
      </c>
      <c r="C20" s="80" t="s">
        <v>11</v>
      </c>
      <c r="D20" s="81">
        <v>330</v>
      </c>
      <c r="E20" s="81"/>
      <c r="F20" s="81"/>
      <c r="G20" s="81">
        <f t="shared" si="0"/>
        <v>0</v>
      </c>
      <c r="H20" s="83"/>
    </row>
    <row r="21" spans="1:8" ht="72" customHeight="1" x14ac:dyDescent="0.35">
      <c r="A21" s="82">
        <v>12</v>
      </c>
      <c r="B21" s="118" t="s">
        <v>120</v>
      </c>
      <c r="C21" s="77" t="s">
        <v>14</v>
      </c>
      <c r="D21" s="78">
        <v>8</v>
      </c>
      <c r="E21" s="78"/>
      <c r="F21" s="78"/>
      <c r="G21" s="81">
        <f t="shared" si="0"/>
        <v>0</v>
      </c>
      <c r="H21" s="83"/>
    </row>
    <row r="22" spans="1:8" ht="97.5" customHeight="1" x14ac:dyDescent="0.35">
      <c r="A22" s="82">
        <v>13</v>
      </c>
      <c r="B22" s="120" t="s">
        <v>123</v>
      </c>
      <c r="C22" s="77" t="s">
        <v>9</v>
      </c>
      <c r="D22" s="78">
        <v>30</v>
      </c>
      <c r="E22" s="78"/>
      <c r="F22" s="78"/>
      <c r="G22" s="78">
        <f t="shared" si="0"/>
        <v>0</v>
      </c>
      <c r="H22" s="83"/>
    </row>
    <row r="23" spans="1:8" ht="98.25" customHeight="1" x14ac:dyDescent="0.35">
      <c r="A23" s="82">
        <v>14</v>
      </c>
      <c r="B23" s="120" t="s">
        <v>124</v>
      </c>
      <c r="C23" s="77" t="s">
        <v>11</v>
      </c>
      <c r="D23" s="78">
        <v>114</v>
      </c>
      <c r="E23" s="78"/>
      <c r="F23" s="78"/>
      <c r="G23" s="78">
        <f t="shared" si="0"/>
        <v>0</v>
      </c>
      <c r="H23" s="83"/>
    </row>
    <row r="24" spans="1:8" ht="76.5" customHeight="1" x14ac:dyDescent="0.35">
      <c r="A24" s="82">
        <v>15</v>
      </c>
      <c r="B24" s="119" t="s">
        <v>125</v>
      </c>
      <c r="C24" s="77" t="s">
        <v>13</v>
      </c>
      <c r="D24" s="78">
        <v>50</v>
      </c>
      <c r="E24" s="78"/>
      <c r="F24" s="78"/>
      <c r="G24" s="78">
        <f t="shared" si="0"/>
        <v>0</v>
      </c>
      <c r="H24" s="83"/>
    </row>
    <row r="25" spans="1:8" s="5" customFormat="1" ht="18" customHeight="1" x14ac:dyDescent="0.35">
      <c r="A25" s="85" t="s">
        <v>15</v>
      </c>
      <c r="B25" s="85"/>
      <c r="C25" s="85"/>
      <c r="D25" s="85"/>
      <c r="E25" s="85"/>
      <c r="F25" s="85"/>
      <c r="G25" s="84">
        <f>SUM(G10:G24)</f>
        <v>0</v>
      </c>
      <c r="H25" s="84"/>
    </row>
  </sheetData>
  <mergeCells count="15">
    <mergeCell ref="A2:H2"/>
    <mergeCell ref="A3:H3"/>
    <mergeCell ref="A4:H4"/>
    <mergeCell ref="A5:H5"/>
    <mergeCell ref="A6:H6"/>
    <mergeCell ref="A7:H7"/>
    <mergeCell ref="A8:A9"/>
    <mergeCell ref="B8:B9"/>
    <mergeCell ref="F8:F9"/>
    <mergeCell ref="G8:G9"/>
    <mergeCell ref="H8:H9"/>
    <mergeCell ref="C8:C9"/>
    <mergeCell ref="D8:D9"/>
    <mergeCell ref="E8:E9"/>
    <mergeCell ref="A25:F25"/>
  </mergeCells>
  <pageMargins left="0.7" right="0.7" top="0.75" bottom="0.75" header="0.3" footer="0.3"/>
  <pageSetup scale="70" orientation="portrait" r:id="rId1"/>
  <rowBreaks count="1" manualBreakCount="1">
    <brk id="18" max="7" man="1"/>
  </rowBreaks>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FDB82-9F27-4BD9-BA10-07069489684B}">
  <dimension ref="A1:H26"/>
  <sheetViews>
    <sheetView view="pageBreakPreview" topLeftCell="A19" zoomScale="85" zoomScaleNormal="100" zoomScaleSheetLayoutView="85" workbookViewId="0">
      <selection activeCell="G10" sqref="G10"/>
    </sheetView>
  </sheetViews>
  <sheetFormatPr defaultRowHeight="14.5" x14ac:dyDescent="0.35"/>
  <cols>
    <col min="1" max="1" width="6.1796875" customWidth="1"/>
    <col min="2" max="2" width="52.26953125" customWidth="1"/>
    <col min="4" max="4" width="8.81640625" bestFit="1" customWidth="1"/>
    <col min="5" max="5" width="15.1796875" customWidth="1"/>
    <col min="6" max="6" width="9.54296875" bestFit="1" customWidth="1"/>
    <col min="7" max="8" width="15.81640625" customWidth="1"/>
  </cols>
  <sheetData>
    <row r="1" spans="1:8" x14ac:dyDescent="0.35">
      <c r="A1" s="75"/>
      <c r="B1" s="76"/>
      <c r="C1" s="75"/>
      <c r="D1" s="75"/>
      <c r="E1" s="75"/>
      <c r="F1" s="75"/>
      <c r="G1" s="75"/>
      <c r="H1" s="75"/>
    </row>
    <row r="2" spans="1:8" ht="15.5" x14ac:dyDescent="0.35">
      <c r="A2" s="95" t="s">
        <v>0</v>
      </c>
      <c r="B2" s="95"/>
      <c r="C2" s="95"/>
      <c r="D2" s="95"/>
      <c r="E2" s="95"/>
      <c r="F2" s="95"/>
      <c r="G2" s="95"/>
      <c r="H2" s="95"/>
    </row>
    <row r="3" spans="1:8" ht="25.5" customHeight="1" x14ac:dyDescent="0.35">
      <c r="A3" s="96" t="s">
        <v>1</v>
      </c>
      <c r="B3" s="97"/>
      <c r="C3" s="97"/>
      <c r="D3" s="97"/>
      <c r="E3" s="97"/>
      <c r="F3" s="97"/>
      <c r="G3" s="97"/>
      <c r="H3" s="97"/>
    </row>
    <row r="4" spans="1:8" x14ac:dyDescent="0.35">
      <c r="A4" s="97" t="s">
        <v>98</v>
      </c>
      <c r="B4" s="98"/>
      <c r="C4" s="98"/>
      <c r="D4" s="98"/>
      <c r="E4" s="98"/>
      <c r="F4" s="98"/>
      <c r="G4" s="98"/>
      <c r="H4" s="98"/>
    </row>
    <row r="5" spans="1:8" x14ac:dyDescent="0.35">
      <c r="A5" s="99"/>
      <c r="B5" s="99"/>
      <c r="C5" s="99"/>
      <c r="D5" s="99"/>
      <c r="E5" s="99"/>
      <c r="F5" s="99"/>
      <c r="G5" s="99"/>
      <c r="H5" s="99"/>
    </row>
    <row r="6" spans="1:8" x14ac:dyDescent="0.35">
      <c r="A6" s="87" t="s">
        <v>101</v>
      </c>
      <c r="B6" s="87"/>
      <c r="C6" s="87"/>
      <c r="D6" s="87"/>
      <c r="E6" s="87"/>
      <c r="F6" s="87"/>
      <c r="G6" s="87"/>
      <c r="H6" s="87"/>
    </row>
    <row r="7" spans="1:8" x14ac:dyDescent="0.35">
      <c r="A7" s="86"/>
      <c r="B7" s="87"/>
      <c r="C7" s="87"/>
      <c r="D7" s="87"/>
      <c r="E7" s="87"/>
      <c r="F7" s="87"/>
      <c r="G7" s="87"/>
      <c r="H7" s="88"/>
    </row>
    <row r="8" spans="1:8" ht="15" customHeight="1" x14ac:dyDescent="0.35">
      <c r="A8" s="89" t="s">
        <v>2</v>
      </c>
      <c r="B8" s="89" t="s">
        <v>3</v>
      </c>
      <c r="C8" s="91" t="s">
        <v>4</v>
      </c>
      <c r="D8" s="91" t="s">
        <v>5</v>
      </c>
      <c r="E8" s="93" t="s">
        <v>93</v>
      </c>
      <c r="F8" s="89" t="s">
        <v>6</v>
      </c>
      <c r="G8" s="89" t="s">
        <v>7</v>
      </c>
      <c r="H8" s="89" t="s">
        <v>8</v>
      </c>
    </row>
    <row r="9" spans="1:8" x14ac:dyDescent="0.35">
      <c r="A9" s="90"/>
      <c r="B9" s="89"/>
      <c r="C9" s="92"/>
      <c r="D9" s="92"/>
      <c r="E9" s="94"/>
      <c r="F9" s="89"/>
      <c r="G9" s="89"/>
      <c r="H9" s="89"/>
    </row>
    <row r="10" spans="1:8" ht="194.15" customHeight="1" x14ac:dyDescent="0.35">
      <c r="A10" s="82">
        <v>1</v>
      </c>
      <c r="B10" s="116" t="s">
        <v>10</v>
      </c>
      <c r="C10" s="77" t="s">
        <v>11</v>
      </c>
      <c r="D10" s="78">
        <v>7.5</v>
      </c>
      <c r="E10" s="78"/>
      <c r="F10" s="78"/>
      <c r="G10" s="78">
        <f t="shared" ref="G10:G24" si="0">D10*F10</f>
        <v>0</v>
      </c>
      <c r="H10" s="74"/>
    </row>
    <row r="11" spans="1:8" ht="183" customHeight="1" x14ac:dyDescent="0.35">
      <c r="A11" s="82">
        <v>2</v>
      </c>
      <c r="B11" s="118" t="s">
        <v>106</v>
      </c>
      <c r="C11" s="77" t="s">
        <v>9</v>
      </c>
      <c r="D11" s="78">
        <v>28</v>
      </c>
      <c r="E11" s="78"/>
      <c r="F11" s="78"/>
      <c r="G11" s="78">
        <f t="shared" si="0"/>
        <v>0</v>
      </c>
      <c r="H11" s="74"/>
    </row>
    <row r="12" spans="1:8" ht="353.15" customHeight="1" x14ac:dyDescent="0.35">
      <c r="A12" s="82">
        <v>3</v>
      </c>
      <c r="B12" s="118" t="s">
        <v>126</v>
      </c>
      <c r="C12" s="77" t="s">
        <v>13</v>
      </c>
      <c r="D12" s="78">
        <v>125</v>
      </c>
      <c r="E12" s="78"/>
      <c r="F12" s="78"/>
      <c r="G12" s="78">
        <f t="shared" si="0"/>
        <v>0</v>
      </c>
      <c r="H12" s="74"/>
    </row>
    <row r="13" spans="1:8" ht="172.5" customHeight="1" x14ac:dyDescent="0.35">
      <c r="A13" s="82">
        <v>4</v>
      </c>
      <c r="B13" s="120" t="s">
        <v>108</v>
      </c>
      <c r="C13" s="77" t="s">
        <v>9</v>
      </c>
      <c r="D13" s="78">
        <f>70*2.5*0.83</f>
        <v>145.25</v>
      </c>
      <c r="E13" s="78"/>
      <c r="F13" s="78"/>
      <c r="G13" s="78">
        <f t="shared" si="0"/>
        <v>0</v>
      </c>
      <c r="H13" s="74"/>
    </row>
    <row r="14" spans="1:8" ht="151.5" customHeight="1" x14ac:dyDescent="0.35">
      <c r="A14" s="82">
        <v>5</v>
      </c>
      <c r="B14" s="120" t="s">
        <v>109</v>
      </c>
      <c r="C14" s="77" t="s">
        <v>11</v>
      </c>
      <c r="D14" s="78">
        <v>150</v>
      </c>
      <c r="E14" s="78"/>
      <c r="F14" s="78"/>
      <c r="G14" s="78">
        <f t="shared" si="0"/>
        <v>0</v>
      </c>
      <c r="H14" s="74"/>
    </row>
    <row r="15" spans="1:8" ht="99.75" customHeight="1" x14ac:dyDescent="0.35">
      <c r="A15" s="82">
        <v>6</v>
      </c>
      <c r="B15" s="121" t="s">
        <v>127</v>
      </c>
      <c r="C15" s="77" t="s">
        <v>11</v>
      </c>
      <c r="D15" s="78">
        <v>140</v>
      </c>
      <c r="E15" s="78"/>
      <c r="F15" s="78"/>
      <c r="G15" s="78">
        <f t="shared" si="0"/>
        <v>0</v>
      </c>
      <c r="H15" s="74"/>
    </row>
    <row r="16" spans="1:8" ht="74.25" customHeight="1" x14ac:dyDescent="0.35">
      <c r="A16" s="82">
        <v>7</v>
      </c>
      <c r="B16" s="123" t="s">
        <v>128</v>
      </c>
      <c r="C16" s="79" t="s">
        <v>11</v>
      </c>
      <c r="D16" s="78">
        <v>150</v>
      </c>
      <c r="E16" s="78"/>
      <c r="F16" s="78"/>
      <c r="G16" s="78">
        <f t="shared" si="0"/>
        <v>0</v>
      </c>
      <c r="H16" s="74"/>
    </row>
    <row r="17" spans="1:8" ht="84.75" customHeight="1" x14ac:dyDescent="0.35">
      <c r="A17" s="82">
        <v>8</v>
      </c>
      <c r="B17" s="124" t="s">
        <v>112</v>
      </c>
      <c r="C17" s="77" t="s">
        <v>9</v>
      </c>
      <c r="D17" s="78">
        <v>472</v>
      </c>
      <c r="E17" s="78"/>
      <c r="F17" s="78"/>
      <c r="G17" s="78">
        <f t="shared" si="0"/>
        <v>0</v>
      </c>
      <c r="H17" s="74"/>
    </row>
    <row r="18" spans="1:8" ht="58.5" customHeight="1" x14ac:dyDescent="0.35">
      <c r="A18" s="82">
        <v>9</v>
      </c>
      <c r="B18" s="117" t="s">
        <v>113</v>
      </c>
      <c r="C18" s="77" t="s">
        <v>11</v>
      </c>
      <c r="D18" s="78">
        <v>256</v>
      </c>
      <c r="E18" s="78"/>
      <c r="F18" s="78"/>
      <c r="G18" s="78">
        <f t="shared" si="0"/>
        <v>0</v>
      </c>
      <c r="H18" s="74"/>
    </row>
    <row r="19" spans="1:8" ht="101.5" customHeight="1" x14ac:dyDescent="0.35">
      <c r="A19" s="82">
        <v>10</v>
      </c>
      <c r="B19" s="126" t="s">
        <v>114</v>
      </c>
      <c r="C19" s="77" t="s">
        <v>11</v>
      </c>
      <c r="D19" s="78">
        <v>352</v>
      </c>
      <c r="E19" s="78"/>
      <c r="F19" s="78"/>
      <c r="G19" s="78">
        <f t="shared" si="0"/>
        <v>0</v>
      </c>
      <c r="H19" s="74"/>
    </row>
    <row r="20" spans="1:8" ht="98.5" customHeight="1" x14ac:dyDescent="0.35">
      <c r="A20" s="82">
        <v>11</v>
      </c>
      <c r="B20" s="122" t="s">
        <v>117</v>
      </c>
      <c r="C20" s="80" t="s">
        <v>11</v>
      </c>
      <c r="D20" s="81">
        <v>330</v>
      </c>
      <c r="E20" s="81"/>
      <c r="F20" s="81"/>
      <c r="G20" s="81">
        <f t="shared" si="0"/>
        <v>0</v>
      </c>
      <c r="H20" s="74"/>
    </row>
    <row r="21" spans="1:8" ht="80" customHeight="1" x14ac:dyDescent="0.35">
      <c r="A21" s="82">
        <v>12</v>
      </c>
      <c r="B21" s="117" t="s">
        <v>118</v>
      </c>
      <c r="C21" s="77" t="s">
        <v>14</v>
      </c>
      <c r="D21" s="78">
        <v>8</v>
      </c>
      <c r="E21" s="78"/>
      <c r="F21" s="78"/>
      <c r="G21" s="81">
        <f t="shared" si="0"/>
        <v>0</v>
      </c>
      <c r="H21" s="74"/>
    </row>
    <row r="22" spans="1:8" ht="100" customHeight="1" x14ac:dyDescent="0.35">
      <c r="A22" s="82">
        <v>13</v>
      </c>
      <c r="B22" s="119" t="s">
        <v>121</v>
      </c>
      <c r="C22" s="77" t="s">
        <v>9</v>
      </c>
      <c r="D22" s="78">
        <v>30</v>
      </c>
      <c r="E22" s="78"/>
      <c r="F22" s="78"/>
      <c r="G22" s="78">
        <f t="shared" si="0"/>
        <v>0</v>
      </c>
      <c r="H22" s="74"/>
    </row>
    <row r="23" spans="1:8" ht="112.5" customHeight="1" x14ac:dyDescent="0.35">
      <c r="A23" s="82">
        <v>14</v>
      </c>
      <c r="B23" s="119" t="s">
        <v>122</v>
      </c>
      <c r="C23" s="77" t="s">
        <v>11</v>
      </c>
      <c r="D23" s="78">
        <v>114</v>
      </c>
      <c r="E23" s="78"/>
      <c r="F23" s="78"/>
      <c r="G23" s="78">
        <f t="shared" si="0"/>
        <v>0</v>
      </c>
      <c r="H23" s="74"/>
    </row>
    <row r="24" spans="1:8" ht="50" x14ac:dyDescent="0.35">
      <c r="A24" s="82">
        <v>15</v>
      </c>
      <c r="B24" s="119" t="s">
        <v>16</v>
      </c>
      <c r="C24" s="77" t="s">
        <v>13</v>
      </c>
      <c r="D24" s="78">
        <v>50</v>
      </c>
      <c r="E24" s="78"/>
      <c r="F24" s="78"/>
      <c r="G24" s="78">
        <f t="shared" si="0"/>
        <v>0</v>
      </c>
      <c r="H24" s="74"/>
    </row>
    <row r="25" spans="1:8" ht="15" customHeight="1" x14ac:dyDescent="0.35">
      <c r="A25" s="70"/>
      <c r="B25" s="71"/>
      <c r="C25" s="72"/>
      <c r="D25" s="73"/>
      <c r="E25" s="73"/>
      <c r="F25" s="73"/>
      <c r="G25" s="73"/>
      <c r="H25" s="74"/>
    </row>
    <row r="26" spans="1:8" ht="15.5" x14ac:dyDescent="0.35">
      <c r="A26" s="100" t="s">
        <v>15</v>
      </c>
      <c r="B26" s="100"/>
      <c r="C26" s="100"/>
      <c r="D26" s="100"/>
      <c r="E26" s="100"/>
      <c r="F26" s="100"/>
      <c r="G26" s="69">
        <f>SUM(G10:G25)</f>
        <v>0</v>
      </c>
      <c r="H26" s="69"/>
    </row>
  </sheetData>
  <mergeCells count="15">
    <mergeCell ref="A7:H7"/>
    <mergeCell ref="A8:A9"/>
    <mergeCell ref="B8:B9"/>
    <mergeCell ref="F8:F9"/>
    <mergeCell ref="G8:G9"/>
    <mergeCell ref="H8:H9"/>
    <mergeCell ref="E8:E9"/>
    <mergeCell ref="C8:C9"/>
    <mergeCell ref="D8:D9"/>
    <mergeCell ref="A2:H2"/>
    <mergeCell ref="A3:H3"/>
    <mergeCell ref="A4:H4"/>
    <mergeCell ref="A5:H5"/>
    <mergeCell ref="A6:H6"/>
    <mergeCell ref="A26:F26"/>
  </mergeCells>
  <pageMargins left="0.7" right="0.7" top="0.75" bottom="0.75" header="0.3" footer="0.3"/>
  <pageSetup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948B0-963C-42F9-861D-0195454C7535}">
  <dimension ref="A1:F10"/>
  <sheetViews>
    <sheetView tabSelected="1" view="pageBreakPreview" zoomScale="60" zoomScaleNormal="100" workbookViewId="0">
      <selection activeCell="F11" sqref="F11"/>
    </sheetView>
  </sheetViews>
  <sheetFormatPr defaultRowHeight="14.5" x14ac:dyDescent="0.35"/>
  <cols>
    <col min="1" max="1" width="6.6328125" customWidth="1"/>
    <col min="2" max="2" width="37.453125" customWidth="1"/>
    <col min="3" max="3" width="13.26953125" customWidth="1"/>
    <col min="4" max="4" width="12.54296875" customWidth="1"/>
    <col min="5" max="6" width="21.453125" customWidth="1"/>
  </cols>
  <sheetData>
    <row r="1" spans="1:6" s="1" customFormat="1" ht="13" x14ac:dyDescent="0.35">
      <c r="A1" s="2"/>
      <c r="B1" s="3"/>
      <c r="C1" s="2"/>
      <c r="D1" s="2"/>
      <c r="E1" s="2"/>
      <c r="F1" s="2"/>
    </row>
    <row r="2" spans="1:6" s="1" customFormat="1" ht="15.5" x14ac:dyDescent="0.35">
      <c r="A2" s="95" t="s">
        <v>0</v>
      </c>
      <c r="B2" s="95"/>
      <c r="C2" s="95"/>
      <c r="D2" s="95"/>
      <c r="E2" s="95"/>
      <c r="F2" s="95"/>
    </row>
    <row r="3" spans="1:6" s="1" customFormat="1" ht="26.25" customHeight="1" x14ac:dyDescent="0.35">
      <c r="A3" s="96" t="s">
        <v>1</v>
      </c>
      <c r="B3" s="97"/>
      <c r="C3" s="97"/>
      <c r="D3" s="97"/>
      <c r="E3" s="97"/>
      <c r="F3" s="97"/>
    </row>
    <row r="4" spans="1:6" s="1" customFormat="1" x14ac:dyDescent="0.35">
      <c r="A4" s="97" t="s">
        <v>103</v>
      </c>
      <c r="B4" s="98"/>
      <c r="C4" s="98"/>
      <c r="D4" s="98"/>
      <c r="E4" s="98"/>
      <c r="F4" s="98"/>
    </row>
    <row r="5" spans="1:6" s="1" customFormat="1" ht="13" x14ac:dyDescent="0.35">
      <c r="A5" s="99"/>
      <c r="B5" s="99"/>
      <c r="C5" s="99"/>
      <c r="D5" s="99"/>
      <c r="E5" s="99"/>
      <c r="F5" s="99"/>
    </row>
    <row r="6" spans="1:6" s="4" customFormat="1" ht="12.75" customHeight="1" x14ac:dyDescent="0.35">
      <c r="A6" s="89" t="s">
        <v>96</v>
      </c>
      <c r="B6" s="89" t="s">
        <v>95</v>
      </c>
      <c r="C6" s="91" t="s">
        <v>104</v>
      </c>
      <c r="D6" s="91" t="s">
        <v>5</v>
      </c>
      <c r="E6" s="89" t="s">
        <v>6</v>
      </c>
      <c r="F6" s="89" t="s">
        <v>7</v>
      </c>
    </row>
    <row r="7" spans="1:6" s="4" customFormat="1" ht="13" x14ac:dyDescent="0.35">
      <c r="A7" s="90"/>
      <c r="B7" s="89"/>
      <c r="C7" s="92"/>
      <c r="D7" s="92"/>
      <c r="E7" s="89"/>
      <c r="F7" s="89"/>
    </row>
    <row r="8" spans="1:6" ht="62" customHeight="1" x14ac:dyDescent="0.35">
      <c r="A8" s="112">
        <v>1</v>
      </c>
      <c r="B8" s="111" t="s">
        <v>100</v>
      </c>
      <c r="C8" s="24" t="s">
        <v>105</v>
      </c>
      <c r="D8" s="24">
        <v>1</v>
      </c>
      <c r="E8" s="125">
        <f>'Fully damage BoQ(Ramp)_Inclusi'!G25</f>
        <v>0</v>
      </c>
      <c r="F8" s="125">
        <f>D8*E8</f>
        <v>0</v>
      </c>
    </row>
    <row r="9" spans="1:6" ht="62" customHeight="1" x14ac:dyDescent="0.35">
      <c r="A9" s="112">
        <v>2</v>
      </c>
      <c r="B9" s="111" t="s">
        <v>102</v>
      </c>
      <c r="C9" s="24" t="s">
        <v>105</v>
      </c>
      <c r="D9" s="24">
        <v>1</v>
      </c>
      <c r="E9" s="125">
        <f>'Fully damage BoQ (Stair)'!G26</f>
        <v>0</v>
      </c>
      <c r="F9" s="125">
        <f>D9*E9</f>
        <v>0</v>
      </c>
    </row>
    <row r="10" spans="1:6" ht="35.5" customHeight="1" x14ac:dyDescent="0.35">
      <c r="A10" s="113" t="s">
        <v>94</v>
      </c>
      <c r="B10" s="114"/>
      <c r="C10" s="114"/>
      <c r="D10" s="114"/>
      <c r="E10" s="115"/>
      <c r="F10" s="125">
        <f>SUM(F8:F9)</f>
        <v>0</v>
      </c>
    </row>
  </sheetData>
  <mergeCells count="11">
    <mergeCell ref="E6:E7"/>
    <mergeCell ref="F6:F7"/>
    <mergeCell ref="A10:E10"/>
    <mergeCell ref="A2:F2"/>
    <mergeCell ref="A3:F3"/>
    <mergeCell ref="A4:F4"/>
    <mergeCell ref="A5:F5"/>
    <mergeCell ref="A6:A7"/>
    <mergeCell ref="B6:B7"/>
    <mergeCell ref="C6:C7"/>
    <mergeCell ref="D6:D7"/>
  </mergeCells>
  <pageMargins left="0.7" right="0.7" top="0.75" bottom="0.75" header="0.3" footer="0.3"/>
  <pageSetup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D840A-251B-4B07-A2C9-5383B67E5C25}">
  <dimension ref="A1:Z82"/>
  <sheetViews>
    <sheetView topLeftCell="A61" workbookViewId="0">
      <selection activeCell="B70" sqref="B70"/>
    </sheetView>
  </sheetViews>
  <sheetFormatPr defaultRowHeight="14.5" x14ac:dyDescent="0.35"/>
  <cols>
    <col min="1" max="1" width="5.1796875" style="8" customWidth="1"/>
    <col min="2" max="2" width="38.81640625" customWidth="1"/>
    <col min="3" max="3" width="7.54296875" customWidth="1"/>
    <col min="4" max="4" width="9" customWidth="1"/>
    <col min="5" max="5" width="8.81640625" customWidth="1"/>
    <col min="6" max="7" width="10.54296875" customWidth="1"/>
    <col min="8" max="8" width="10.1796875" customWidth="1"/>
    <col min="9" max="9" width="11.453125" customWidth="1"/>
    <col min="10" max="10" width="12.54296875" customWidth="1"/>
    <col min="11" max="11" width="13.1796875" customWidth="1"/>
    <col min="12" max="12" width="16.453125" customWidth="1"/>
    <col min="13" max="13" width="19.453125" customWidth="1"/>
    <col min="14" max="21" width="0" hidden="1" customWidth="1"/>
    <col min="22" max="22" width="1" customWidth="1"/>
  </cols>
  <sheetData>
    <row r="1" spans="1:26" s="7" customFormat="1" ht="21" x14ac:dyDescent="0.35">
      <c r="A1" s="109" t="s">
        <v>1</v>
      </c>
      <c r="B1" s="109"/>
      <c r="C1" s="109"/>
      <c r="D1" s="109"/>
      <c r="E1" s="109"/>
      <c r="F1" s="109"/>
      <c r="G1" s="109"/>
      <c r="H1" s="109"/>
      <c r="I1" s="109"/>
      <c r="J1" s="109"/>
      <c r="K1" s="109"/>
      <c r="L1" s="109"/>
      <c r="M1" s="109"/>
    </row>
    <row r="2" spans="1:26" s="7" customFormat="1" ht="21" x14ac:dyDescent="0.35">
      <c r="A2" s="109" t="s">
        <v>17</v>
      </c>
      <c r="B2" s="109"/>
      <c r="C2" s="109"/>
      <c r="D2" s="109"/>
      <c r="E2" s="109"/>
      <c r="F2" s="109"/>
      <c r="G2" s="109"/>
      <c r="H2" s="109"/>
      <c r="I2" s="109"/>
      <c r="J2" s="109"/>
      <c r="K2" s="109"/>
      <c r="L2" s="109"/>
      <c r="M2" s="109"/>
    </row>
    <row r="3" spans="1:26" x14ac:dyDescent="0.35">
      <c r="A3" s="110" t="s">
        <v>18</v>
      </c>
      <c r="B3" s="110"/>
      <c r="C3" s="110"/>
      <c r="D3" s="110"/>
      <c r="E3" s="110"/>
      <c r="F3" s="110"/>
      <c r="G3" s="110"/>
      <c r="H3" s="110"/>
      <c r="I3" s="110"/>
      <c r="J3" s="110"/>
      <c r="K3" s="110"/>
      <c r="L3" s="110"/>
      <c r="M3" s="110"/>
    </row>
    <row r="4" spans="1:26" x14ac:dyDescent="0.35">
      <c r="A4" s="110" t="s">
        <v>19</v>
      </c>
      <c r="B4" s="110"/>
      <c r="C4" s="110"/>
      <c r="D4" s="110"/>
      <c r="E4" s="110"/>
      <c r="F4" s="110"/>
      <c r="G4" s="110"/>
      <c r="H4" s="110"/>
      <c r="I4" s="110"/>
      <c r="J4" s="110"/>
      <c r="K4" s="110"/>
      <c r="L4" s="110"/>
      <c r="M4" s="110"/>
    </row>
    <row r="5" spans="1:26" x14ac:dyDescent="0.35">
      <c r="B5" s="9"/>
    </row>
    <row r="6" spans="1:26" ht="14.9" customHeight="1" x14ac:dyDescent="0.35">
      <c r="A6" s="103" t="s">
        <v>20</v>
      </c>
      <c r="B6" s="103" t="s">
        <v>21</v>
      </c>
      <c r="C6" s="103" t="s">
        <v>4</v>
      </c>
      <c r="D6" s="103" t="s">
        <v>22</v>
      </c>
      <c r="E6" s="103"/>
      <c r="F6" s="103"/>
      <c r="G6" s="103"/>
      <c r="H6" s="103"/>
      <c r="I6" s="103" t="s">
        <v>23</v>
      </c>
      <c r="J6" s="102" t="s">
        <v>24</v>
      </c>
      <c r="K6" s="102" t="s">
        <v>25</v>
      </c>
      <c r="L6" s="102" t="s">
        <v>26</v>
      </c>
      <c r="M6" s="103" t="s">
        <v>27</v>
      </c>
    </row>
    <row r="7" spans="1:26" x14ac:dyDescent="0.35">
      <c r="A7" s="103"/>
      <c r="B7" s="103"/>
      <c r="C7" s="103"/>
      <c r="D7" s="10" t="s">
        <v>28</v>
      </c>
      <c r="E7" s="10" t="s">
        <v>29</v>
      </c>
      <c r="F7" s="10" t="s">
        <v>30</v>
      </c>
      <c r="G7" s="10" t="s">
        <v>31</v>
      </c>
      <c r="H7" s="10" t="s">
        <v>32</v>
      </c>
      <c r="I7" s="103"/>
      <c r="J7" s="103"/>
      <c r="K7" s="102"/>
      <c r="L7" s="102"/>
      <c r="M7" s="103"/>
      <c r="Z7" s="11"/>
    </row>
    <row r="8" spans="1:26" x14ac:dyDescent="0.35">
      <c r="A8" s="104">
        <v>1</v>
      </c>
      <c r="B8" s="12" t="s">
        <v>33</v>
      </c>
      <c r="C8" s="13" t="s">
        <v>34</v>
      </c>
      <c r="D8" s="34">
        <v>72</v>
      </c>
      <c r="E8" s="15">
        <v>1</v>
      </c>
      <c r="F8" s="15">
        <v>1</v>
      </c>
      <c r="G8" s="15">
        <v>1</v>
      </c>
      <c r="H8" s="15">
        <f>D8*E8*F8*G8</f>
        <v>72</v>
      </c>
      <c r="I8" s="63"/>
      <c r="J8" s="17"/>
      <c r="K8" s="18"/>
      <c r="L8" s="17"/>
      <c r="M8" s="19"/>
    </row>
    <row r="9" spans="1:26" x14ac:dyDescent="0.35">
      <c r="A9" s="104"/>
      <c r="B9" s="20" t="s">
        <v>35</v>
      </c>
      <c r="C9" s="13" t="s">
        <v>36</v>
      </c>
      <c r="D9" s="34"/>
      <c r="E9" s="15"/>
      <c r="F9" s="15"/>
      <c r="G9" s="15"/>
      <c r="H9" s="15">
        <v>3</v>
      </c>
      <c r="I9" s="63">
        <v>500</v>
      </c>
      <c r="J9" s="17">
        <f t="shared" ref="J9:J13" si="0">H9*I9</f>
        <v>1500</v>
      </c>
      <c r="K9" s="18"/>
      <c r="L9" s="17"/>
      <c r="M9" s="21"/>
    </row>
    <row r="10" spans="1:26" ht="27" customHeight="1" x14ac:dyDescent="0.35">
      <c r="A10" s="105">
        <v>2</v>
      </c>
      <c r="B10" s="22" t="s">
        <v>37</v>
      </c>
      <c r="C10" s="48" t="s">
        <v>34</v>
      </c>
      <c r="D10" s="34">
        <v>72</v>
      </c>
      <c r="E10" s="15">
        <v>0.83</v>
      </c>
      <c r="F10" s="15">
        <v>0.25</v>
      </c>
      <c r="G10" s="15">
        <v>1</v>
      </c>
      <c r="H10" s="16">
        <f>D10*E10*F10*G10</f>
        <v>14.94</v>
      </c>
      <c r="I10" s="63"/>
      <c r="J10" s="17"/>
      <c r="K10" s="17"/>
      <c r="L10" s="17"/>
      <c r="M10" s="21"/>
      <c r="X10" s="11"/>
    </row>
    <row r="11" spans="1:26" x14ac:dyDescent="0.35">
      <c r="A11" s="105"/>
      <c r="B11" s="40" t="s">
        <v>38</v>
      </c>
      <c r="C11" s="48" t="s">
        <v>39</v>
      </c>
      <c r="D11" s="34">
        <f>H10*1.5/10*1.25</f>
        <v>2.80125</v>
      </c>
      <c r="E11" s="15"/>
      <c r="F11" s="15"/>
      <c r="G11" s="15"/>
      <c r="H11" s="16">
        <v>3</v>
      </c>
      <c r="I11" s="63">
        <v>580</v>
      </c>
      <c r="J11" s="17">
        <f t="shared" si="0"/>
        <v>1740</v>
      </c>
      <c r="K11" s="17"/>
      <c r="L11" s="17"/>
      <c r="M11" s="21"/>
      <c r="X11" s="11"/>
    </row>
    <row r="12" spans="1:26" x14ac:dyDescent="0.35">
      <c r="A12" s="105"/>
      <c r="B12" s="40" t="s">
        <v>40</v>
      </c>
      <c r="C12" s="48" t="s">
        <v>34</v>
      </c>
      <c r="D12" s="34">
        <f>H10*1.5/10*3</f>
        <v>6.7230000000000008</v>
      </c>
      <c r="E12" s="15"/>
      <c r="F12" s="15"/>
      <c r="G12" s="15"/>
      <c r="H12" s="16">
        <v>7</v>
      </c>
      <c r="I12" s="63">
        <v>50</v>
      </c>
      <c r="J12" s="17">
        <f t="shared" si="0"/>
        <v>350</v>
      </c>
      <c r="K12" s="17"/>
      <c r="L12" s="17"/>
      <c r="M12" s="21"/>
      <c r="X12" s="11"/>
    </row>
    <row r="13" spans="1:26" x14ac:dyDescent="0.35">
      <c r="A13" s="105"/>
      <c r="B13" s="40" t="s">
        <v>41</v>
      </c>
      <c r="C13" s="48" t="s">
        <v>34</v>
      </c>
      <c r="D13" s="34">
        <f>H10*1.5/10*6</f>
        <v>13.446000000000002</v>
      </c>
      <c r="E13" s="15"/>
      <c r="F13" s="15"/>
      <c r="G13" s="15"/>
      <c r="H13" s="16">
        <v>14</v>
      </c>
      <c r="I13" s="63">
        <v>250</v>
      </c>
      <c r="J13" s="17">
        <f t="shared" si="0"/>
        <v>3500</v>
      </c>
      <c r="K13" s="17"/>
      <c r="L13" s="17"/>
      <c r="M13" s="21"/>
      <c r="X13" s="11"/>
    </row>
    <row r="14" spans="1:26" x14ac:dyDescent="0.35">
      <c r="A14" s="105"/>
      <c r="B14" s="20" t="s">
        <v>42</v>
      </c>
      <c r="C14" s="13" t="s">
        <v>36</v>
      </c>
      <c r="D14" s="34"/>
      <c r="E14" s="15"/>
      <c r="F14" s="15"/>
      <c r="G14" s="15"/>
      <c r="H14" s="16">
        <v>1</v>
      </c>
      <c r="I14" s="63">
        <v>700</v>
      </c>
      <c r="J14" s="17">
        <f t="shared" ref="J14" si="1">H14*I14</f>
        <v>700</v>
      </c>
      <c r="K14" s="17"/>
      <c r="L14" s="17"/>
      <c r="M14" s="21"/>
      <c r="X14" s="11"/>
    </row>
    <row r="15" spans="1:26" ht="35.25" customHeight="1" x14ac:dyDescent="0.35">
      <c r="A15" s="105">
        <v>3</v>
      </c>
      <c r="B15" s="36" t="s">
        <v>43</v>
      </c>
      <c r="C15" s="37" t="s">
        <v>36</v>
      </c>
      <c r="D15" s="57">
        <v>11</v>
      </c>
      <c r="E15" s="38">
        <v>0.5</v>
      </c>
      <c r="F15" s="38">
        <v>0.5</v>
      </c>
      <c r="G15" s="38">
        <v>10</v>
      </c>
      <c r="H15" s="38">
        <f>D15*E15*F15*G15*1.54</f>
        <v>42.35</v>
      </c>
      <c r="I15" s="64"/>
      <c r="J15" s="35"/>
      <c r="K15" s="39"/>
      <c r="L15" s="39"/>
      <c r="M15" s="21"/>
      <c r="X15" s="11"/>
    </row>
    <row r="16" spans="1:26" x14ac:dyDescent="0.35">
      <c r="A16" s="105"/>
      <c r="B16" s="40" t="s">
        <v>38</v>
      </c>
      <c r="C16" s="41" t="s">
        <v>39</v>
      </c>
      <c r="D16" s="34">
        <f>H15/5.5*1.25</f>
        <v>9.625</v>
      </c>
      <c r="E16" s="42"/>
      <c r="F16" s="42"/>
      <c r="G16" s="42"/>
      <c r="H16" s="43">
        <f>D16</f>
        <v>9.625</v>
      </c>
      <c r="I16" s="65">
        <v>580</v>
      </c>
      <c r="J16" s="44">
        <f t="shared" ref="J16:J28" si="2">H16*I16</f>
        <v>5582.5</v>
      </c>
      <c r="K16" s="32"/>
      <c r="L16" s="32"/>
      <c r="M16" s="21"/>
      <c r="X16" s="11"/>
    </row>
    <row r="17" spans="1:24" x14ac:dyDescent="0.35">
      <c r="A17" s="105"/>
      <c r="B17" s="40" t="s">
        <v>44</v>
      </c>
      <c r="C17" s="41" t="s">
        <v>9</v>
      </c>
      <c r="D17" s="34">
        <f>H15/5.5*1.5</f>
        <v>11.55</v>
      </c>
      <c r="E17" s="42"/>
      <c r="F17" s="42"/>
      <c r="G17" s="42"/>
      <c r="H17" s="43">
        <f t="shared" ref="H17:H18" si="3">D17</f>
        <v>11.55</v>
      </c>
      <c r="I17" s="65">
        <v>150</v>
      </c>
      <c r="J17" s="44">
        <f t="shared" si="2"/>
        <v>1732.5</v>
      </c>
      <c r="K17" s="32"/>
      <c r="L17" s="32"/>
      <c r="M17" s="21"/>
      <c r="X17" s="11"/>
    </row>
    <row r="18" spans="1:24" x14ac:dyDescent="0.35">
      <c r="A18" s="105"/>
      <c r="B18" s="40" t="s">
        <v>41</v>
      </c>
      <c r="C18" s="29" t="s">
        <v>9</v>
      </c>
      <c r="D18" s="34">
        <f>H15/5.5*3</f>
        <v>23.1</v>
      </c>
      <c r="E18" s="31"/>
      <c r="F18" s="31"/>
      <c r="G18" s="31"/>
      <c r="H18" s="30">
        <f t="shared" si="3"/>
        <v>23.1</v>
      </c>
      <c r="I18" s="63">
        <v>230</v>
      </c>
      <c r="J18" s="32">
        <f t="shared" si="2"/>
        <v>5313</v>
      </c>
      <c r="K18" s="32"/>
      <c r="L18" s="32"/>
      <c r="M18" s="21"/>
      <c r="X18" s="11"/>
    </row>
    <row r="19" spans="1:24" x14ac:dyDescent="0.35">
      <c r="A19" s="105"/>
      <c r="B19" s="40" t="s">
        <v>45</v>
      </c>
      <c r="C19" s="29" t="s">
        <v>46</v>
      </c>
      <c r="D19" s="45">
        <f>16*4*6*0.19</f>
        <v>72.960000000000008</v>
      </c>
      <c r="E19" s="31"/>
      <c r="F19" s="31"/>
      <c r="G19" s="31"/>
      <c r="H19" s="30">
        <f>D19</f>
        <v>72.960000000000008</v>
      </c>
      <c r="I19" s="63">
        <v>110</v>
      </c>
      <c r="J19" s="32">
        <f t="shared" si="2"/>
        <v>8025.6000000000013</v>
      </c>
      <c r="K19" s="32"/>
      <c r="L19" s="32"/>
      <c r="M19" s="21"/>
      <c r="X19" s="11"/>
    </row>
    <row r="20" spans="1:24" x14ac:dyDescent="0.35">
      <c r="A20" s="105"/>
      <c r="B20" s="40" t="s">
        <v>47</v>
      </c>
      <c r="C20" s="29" t="s">
        <v>46</v>
      </c>
      <c r="D20" s="45">
        <f>39*6*0.12</f>
        <v>28.08</v>
      </c>
      <c r="E20" s="31"/>
      <c r="F20" s="31"/>
      <c r="G20" s="31"/>
      <c r="H20" s="30">
        <f>D20</f>
        <v>28.08</v>
      </c>
      <c r="I20" s="63">
        <v>120</v>
      </c>
      <c r="J20" s="32">
        <f t="shared" si="2"/>
        <v>3369.6</v>
      </c>
      <c r="K20" s="32"/>
      <c r="L20" s="32"/>
      <c r="M20" s="21"/>
      <c r="X20" s="11"/>
    </row>
    <row r="21" spans="1:24" x14ac:dyDescent="0.35">
      <c r="A21" s="105"/>
      <c r="B21" s="46" t="s">
        <v>48</v>
      </c>
      <c r="C21" s="29" t="s">
        <v>49</v>
      </c>
      <c r="D21" s="45">
        <v>0.67</v>
      </c>
      <c r="E21" s="31"/>
      <c r="F21" s="31"/>
      <c r="G21" s="31">
        <v>6</v>
      </c>
      <c r="H21" s="30">
        <f>G21*D21*0.89</f>
        <v>3.5778000000000003</v>
      </c>
      <c r="I21" s="63">
        <v>110</v>
      </c>
      <c r="J21" s="32">
        <f t="shared" si="2"/>
        <v>393.55800000000005</v>
      </c>
      <c r="K21" s="32"/>
      <c r="L21" s="32"/>
      <c r="M21" s="21"/>
      <c r="X21" s="11"/>
    </row>
    <row r="22" spans="1:24" x14ac:dyDescent="0.35">
      <c r="A22" s="105"/>
      <c r="B22" s="40" t="s">
        <v>50</v>
      </c>
      <c r="C22" s="29" t="s">
        <v>51</v>
      </c>
      <c r="D22" s="45">
        <v>1</v>
      </c>
      <c r="E22" s="31"/>
      <c r="F22" s="31"/>
      <c r="G22" s="31"/>
      <c r="H22" s="30">
        <f>D22</f>
        <v>1</v>
      </c>
      <c r="I22" s="63">
        <v>180</v>
      </c>
      <c r="J22" s="32">
        <f t="shared" si="2"/>
        <v>180</v>
      </c>
      <c r="K22" s="32"/>
      <c r="L22" s="32"/>
      <c r="M22" s="21"/>
      <c r="X22" s="11"/>
    </row>
    <row r="23" spans="1:24" x14ac:dyDescent="0.35">
      <c r="A23" s="105"/>
      <c r="B23" s="40" t="s">
        <v>52</v>
      </c>
      <c r="C23" s="29" t="s">
        <v>53</v>
      </c>
      <c r="D23" s="47"/>
      <c r="E23" s="31"/>
      <c r="F23" s="31"/>
      <c r="G23" s="31"/>
      <c r="H23" s="30">
        <v>6</v>
      </c>
      <c r="I23" s="66">
        <v>300</v>
      </c>
      <c r="J23" s="32">
        <f t="shared" si="2"/>
        <v>1800</v>
      </c>
      <c r="K23" s="32"/>
      <c r="L23" s="32"/>
      <c r="M23" s="21"/>
      <c r="X23" s="11"/>
    </row>
    <row r="24" spans="1:24" ht="28.5" customHeight="1" x14ac:dyDescent="0.35">
      <c r="A24" s="106">
        <v>4</v>
      </c>
      <c r="B24" s="58" t="s">
        <v>54</v>
      </c>
      <c r="C24" s="29" t="s">
        <v>34</v>
      </c>
      <c r="D24" s="45">
        <v>72</v>
      </c>
      <c r="E24" s="31">
        <v>0.83</v>
      </c>
      <c r="F24" s="31"/>
      <c r="G24" s="31"/>
      <c r="H24" s="30">
        <f>D24*E24</f>
        <v>59.76</v>
      </c>
      <c r="I24" s="66"/>
      <c r="J24" s="32"/>
      <c r="K24" s="32"/>
      <c r="L24" s="32"/>
      <c r="M24" s="21"/>
      <c r="X24" s="11"/>
    </row>
    <row r="25" spans="1:24" x14ac:dyDescent="0.35">
      <c r="A25" s="107"/>
      <c r="B25" s="40" t="s">
        <v>55</v>
      </c>
      <c r="C25" s="29" t="s">
        <v>36</v>
      </c>
      <c r="D25" s="45">
        <v>840</v>
      </c>
      <c r="E25" s="31"/>
      <c r="F25" s="31"/>
      <c r="G25" s="31"/>
      <c r="H25" s="30">
        <f>D25</f>
        <v>840</v>
      </c>
      <c r="I25" s="66">
        <v>13</v>
      </c>
      <c r="J25" s="32">
        <f t="shared" si="2"/>
        <v>10920</v>
      </c>
      <c r="K25" s="32"/>
      <c r="L25" s="32"/>
      <c r="M25" s="21"/>
      <c r="X25" s="11"/>
    </row>
    <row r="26" spans="1:24" x14ac:dyDescent="0.35">
      <c r="A26" s="107"/>
      <c r="B26" s="40" t="s">
        <v>56</v>
      </c>
      <c r="C26" s="29" t="s">
        <v>39</v>
      </c>
      <c r="D26" s="47">
        <v>5</v>
      </c>
      <c r="E26" s="31"/>
      <c r="F26" s="31"/>
      <c r="G26" s="31"/>
      <c r="H26" s="30">
        <v>5</v>
      </c>
      <c r="I26" s="66">
        <v>580</v>
      </c>
      <c r="J26" s="32">
        <f t="shared" si="2"/>
        <v>2900</v>
      </c>
      <c r="K26" s="32"/>
      <c r="L26" s="32"/>
      <c r="M26" s="21"/>
      <c r="X26" s="11"/>
    </row>
    <row r="27" spans="1:24" x14ac:dyDescent="0.35">
      <c r="A27" s="107"/>
      <c r="B27" s="20" t="s">
        <v>42</v>
      </c>
      <c r="C27" s="29" t="s">
        <v>36</v>
      </c>
      <c r="D27" s="47"/>
      <c r="E27" s="31"/>
      <c r="F27" s="31"/>
      <c r="G27" s="31"/>
      <c r="H27" s="30">
        <v>1</v>
      </c>
      <c r="I27" s="66">
        <v>700</v>
      </c>
      <c r="J27" s="32">
        <f t="shared" si="2"/>
        <v>700</v>
      </c>
      <c r="K27" s="32"/>
      <c r="L27" s="32"/>
      <c r="M27" s="21"/>
      <c r="X27" s="11"/>
    </row>
    <row r="28" spans="1:24" x14ac:dyDescent="0.35">
      <c r="A28" s="108"/>
      <c r="B28" s="20" t="s">
        <v>57</v>
      </c>
      <c r="C28" s="29" t="s">
        <v>36</v>
      </c>
      <c r="D28" s="47"/>
      <c r="E28" s="31"/>
      <c r="F28" s="31"/>
      <c r="G28" s="31"/>
      <c r="H28" s="30">
        <v>1</v>
      </c>
      <c r="I28" s="66">
        <v>500</v>
      </c>
      <c r="J28" s="32">
        <f t="shared" si="2"/>
        <v>500</v>
      </c>
      <c r="K28" s="32"/>
      <c r="L28" s="32"/>
      <c r="M28" s="21"/>
      <c r="X28" s="11"/>
    </row>
    <row r="29" spans="1:24" ht="26.9" customHeight="1" x14ac:dyDescent="0.35">
      <c r="A29" s="106">
        <v>5</v>
      </c>
      <c r="B29" s="58" t="s">
        <v>58</v>
      </c>
      <c r="C29" s="29" t="s">
        <v>11</v>
      </c>
      <c r="D29" s="45">
        <v>72</v>
      </c>
      <c r="E29" s="31">
        <v>2</v>
      </c>
      <c r="F29" s="31"/>
      <c r="G29" s="31"/>
      <c r="H29" s="30">
        <f>D29*E29</f>
        <v>144</v>
      </c>
      <c r="I29" s="66"/>
      <c r="J29" s="32"/>
      <c r="K29" s="32"/>
      <c r="L29" s="32"/>
      <c r="M29" s="21"/>
      <c r="X29" s="11"/>
    </row>
    <row r="30" spans="1:24" x14ac:dyDescent="0.35">
      <c r="A30" s="107"/>
      <c r="B30" s="40" t="s">
        <v>55</v>
      </c>
      <c r="C30" s="29" t="s">
        <v>36</v>
      </c>
      <c r="D30" s="45">
        <f>H29*6</f>
        <v>864</v>
      </c>
      <c r="E30" s="31"/>
      <c r="F30" s="31"/>
      <c r="G30" s="31"/>
      <c r="H30" s="30">
        <f>D30</f>
        <v>864</v>
      </c>
      <c r="I30" s="66">
        <v>13</v>
      </c>
      <c r="J30" s="32">
        <f t="shared" ref="J30:J33" si="4">H30*I30</f>
        <v>11232</v>
      </c>
      <c r="K30" s="32"/>
      <c r="L30" s="32"/>
      <c r="M30" s="21"/>
      <c r="X30" s="11"/>
    </row>
    <row r="31" spans="1:24" x14ac:dyDescent="0.35">
      <c r="A31" s="107"/>
      <c r="B31" s="40" t="s">
        <v>56</v>
      </c>
      <c r="C31" s="29" t="s">
        <v>39</v>
      </c>
      <c r="D31" s="47">
        <v>5</v>
      </c>
      <c r="E31" s="31"/>
      <c r="F31" s="31"/>
      <c r="G31" s="31"/>
      <c r="H31" s="30">
        <v>5</v>
      </c>
      <c r="I31" s="66">
        <v>580</v>
      </c>
      <c r="J31" s="32">
        <f t="shared" si="4"/>
        <v>2900</v>
      </c>
      <c r="K31" s="32"/>
      <c r="L31" s="32"/>
      <c r="M31" s="21"/>
      <c r="X31" s="11"/>
    </row>
    <row r="32" spans="1:24" x14ac:dyDescent="0.35">
      <c r="A32" s="107"/>
      <c r="B32" s="20" t="s">
        <v>59</v>
      </c>
      <c r="C32" s="29" t="s">
        <v>36</v>
      </c>
      <c r="D32" s="47"/>
      <c r="E32" s="31"/>
      <c r="F32" s="31"/>
      <c r="G32" s="31"/>
      <c r="H32" s="30">
        <v>2</v>
      </c>
      <c r="I32" s="66">
        <v>700</v>
      </c>
      <c r="J32" s="32">
        <f t="shared" si="4"/>
        <v>1400</v>
      </c>
      <c r="K32" s="32"/>
      <c r="L32" s="32"/>
      <c r="M32" s="21"/>
      <c r="X32" s="11"/>
    </row>
    <row r="33" spans="1:24" x14ac:dyDescent="0.35">
      <c r="A33" s="108"/>
      <c r="B33" s="20" t="s">
        <v>60</v>
      </c>
      <c r="C33" s="29" t="s">
        <v>36</v>
      </c>
      <c r="D33" s="47">
        <v>4</v>
      </c>
      <c r="E33" s="31"/>
      <c r="F33" s="31"/>
      <c r="G33" s="31"/>
      <c r="H33" s="30">
        <v>2</v>
      </c>
      <c r="I33" s="66">
        <v>500</v>
      </c>
      <c r="J33" s="32">
        <f t="shared" si="4"/>
        <v>1000</v>
      </c>
      <c r="K33" s="32"/>
      <c r="L33" s="32"/>
      <c r="M33" s="21"/>
      <c r="X33" s="11"/>
    </row>
    <row r="34" spans="1:24" ht="78" customHeight="1" x14ac:dyDescent="0.35">
      <c r="A34" s="106">
        <v>6</v>
      </c>
      <c r="B34" s="59" t="s">
        <v>61</v>
      </c>
      <c r="C34" s="29" t="s">
        <v>11</v>
      </c>
      <c r="D34" s="47">
        <v>60</v>
      </c>
      <c r="E34" s="31"/>
      <c r="F34" s="31">
        <v>2</v>
      </c>
      <c r="G34" s="31"/>
      <c r="H34" s="30">
        <f>F34*D34</f>
        <v>120</v>
      </c>
      <c r="I34" s="66"/>
      <c r="J34" s="32"/>
      <c r="K34" s="32"/>
      <c r="L34" s="32"/>
      <c r="M34" s="21"/>
      <c r="X34" s="11"/>
    </row>
    <row r="35" spans="1:24" ht="16.399999999999999" customHeight="1" x14ac:dyDescent="0.35">
      <c r="A35" s="107"/>
      <c r="B35" s="60" t="s">
        <v>62</v>
      </c>
      <c r="C35" s="29" t="s">
        <v>39</v>
      </c>
      <c r="D35" s="47">
        <v>1.8</v>
      </c>
      <c r="E35" s="31"/>
      <c r="F35" s="31"/>
      <c r="G35" s="31"/>
      <c r="H35" s="30">
        <f>2</f>
        <v>2</v>
      </c>
      <c r="I35" s="66">
        <v>580</v>
      </c>
      <c r="J35" s="17">
        <f t="shared" ref="J35:J37" si="5">H35*I35</f>
        <v>1160</v>
      </c>
      <c r="K35" s="32"/>
      <c r="L35" s="32"/>
      <c r="M35" s="21"/>
      <c r="X35" s="11"/>
    </row>
    <row r="36" spans="1:24" ht="19.399999999999999" customHeight="1" x14ac:dyDescent="0.35">
      <c r="A36" s="107"/>
      <c r="B36" s="20" t="s">
        <v>63</v>
      </c>
      <c r="C36" s="29" t="s">
        <v>34</v>
      </c>
      <c r="D36" s="47">
        <v>10</v>
      </c>
      <c r="E36" s="31"/>
      <c r="F36" s="31"/>
      <c r="G36" s="31"/>
      <c r="H36" s="30">
        <v>10</v>
      </c>
      <c r="I36" s="66">
        <v>50</v>
      </c>
      <c r="J36" s="17">
        <f t="shared" si="5"/>
        <v>500</v>
      </c>
      <c r="K36" s="32"/>
      <c r="L36" s="32"/>
      <c r="M36" s="21"/>
      <c r="X36" s="11"/>
    </row>
    <row r="37" spans="1:24" ht="19.399999999999999" customHeight="1" x14ac:dyDescent="0.35">
      <c r="A37" s="107"/>
      <c r="B37" s="20" t="s">
        <v>59</v>
      </c>
      <c r="C37" s="29" t="s">
        <v>36</v>
      </c>
      <c r="D37" s="47"/>
      <c r="E37" s="31"/>
      <c r="F37" s="31"/>
      <c r="G37" s="31"/>
      <c r="H37" s="30">
        <v>1</v>
      </c>
      <c r="I37" s="66">
        <v>700</v>
      </c>
      <c r="J37" s="17">
        <f t="shared" si="5"/>
        <v>700</v>
      </c>
      <c r="K37" s="32"/>
      <c r="L37" s="32"/>
      <c r="M37" s="21"/>
      <c r="X37" s="11"/>
    </row>
    <row r="38" spans="1:24" ht="19.399999999999999" customHeight="1" x14ac:dyDescent="0.35">
      <c r="A38" s="108"/>
      <c r="B38" s="20" t="s">
        <v>60</v>
      </c>
      <c r="C38" s="29" t="s">
        <v>36</v>
      </c>
      <c r="D38" s="47"/>
      <c r="E38" s="31"/>
      <c r="F38" s="31"/>
      <c r="G38" s="31"/>
      <c r="H38" s="30">
        <v>1</v>
      </c>
      <c r="I38" s="66">
        <v>500</v>
      </c>
      <c r="J38" s="17">
        <f t="shared" ref="J38:J49" si="6">H38*I38</f>
        <v>500</v>
      </c>
      <c r="K38" s="32"/>
      <c r="L38" s="32"/>
      <c r="M38" s="21"/>
      <c r="X38" s="11"/>
    </row>
    <row r="39" spans="1:24" x14ac:dyDescent="0.35">
      <c r="A39" s="106">
        <v>7</v>
      </c>
      <c r="B39" s="23" t="s">
        <v>64</v>
      </c>
      <c r="C39" s="13" t="s">
        <v>34</v>
      </c>
      <c r="D39" s="34">
        <v>18</v>
      </c>
      <c r="E39" s="15">
        <v>12</v>
      </c>
      <c r="F39" s="15">
        <v>2</v>
      </c>
      <c r="G39" s="15">
        <v>1</v>
      </c>
      <c r="H39" s="16">
        <f>D39*E39*F39*G39*1.5</f>
        <v>648</v>
      </c>
      <c r="I39" s="63"/>
      <c r="J39" s="17"/>
      <c r="K39" s="17"/>
      <c r="L39" s="17"/>
      <c r="M39" s="21"/>
    </row>
    <row r="40" spans="1:24" x14ac:dyDescent="0.35">
      <c r="A40" s="107"/>
      <c r="B40" s="26" t="s">
        <v>65</v>
      </c>
      <c r="C40" s="24"/>
      <c r="D40" s="25"/>
      <c r="E40" s="25"/>
      <c r="F40" s="25"/>
      <c r="G40" s="25"/>
      <c r="H40" s="25">
        <f>SUM(H39:H39)</f>
        <v>648</v>
      </c>
      <c r="I40" s="63">
        <v>25</v>
      </c>
      <c r="J40" s="17">
        <f t="shared" si="6"/>
        <v>16200</v>
      </c>
      <c r="K40" s="17"/>
      <c r="L40" s="17"/>
      <c r="M40" s="21"/>
    </row>
    <row r="41" spans="1:24" x14ac:dyDescent="0.35">
      <c r="A41" s="108"/>
      <c r="B41" s="20" t="s">
        <v>60</v>
      </c>
      <c r="C41" s="29" t="s">
        <v>36</v>
      </c>
      <c r="D41" s="47"/>
      <c r="E41" s="31"/>
      <c r="F41" s="31"/>
      <c r="G41" s="31"/>
      <c r="H41" s="30">
        <v>1</v>
      </c>
      <c r="I41" s="66">
        <v>500</v>
      </c>
      <c r="J41" s="17">
        <f t="shared" ref="J41" si="7">H41*I41</f>
        <v>500</v>
      </c>
      <c r="K41" s="17"/>
      <c r="L41" s="17"/>
      <c r="M41" s="21"/>
    </row>
    <row r="42" spans="1:24" ht="29" x14ac:dyDescent="0.35">
      <c r="A42" s="106">
        <v>8</v>
      </c>
      <c r="B42" s="22" t="s">
        <v>66</v>
      </c>
      <c r="C42" s="24" t="s">
        <v>11</v>
      </c>
      <c r="D42" s="25">
        <v>18</v>
      </c>
      <c r="E42" s="25">
        <v>12</v>
      </c>
      <c r="F42" s="25"/>
      <c r="G42" s="25"/>
      <c r="H42" s="25">
        <f>D42*E42</f>
        <v>216</v>
      </c>
      <c r="I42" s="63"/>
      <c r="J42" s="17"/>
      <c r="K42" s="17"/>
      <c r="L42" s="17"/>
      <c r="M42" s="21"/>
    </row>
    <row r="43" spans="1:24" x14ac:dyDescent="0.35">
      <c r="A43" s="107"/>
      <c r="B43" s="22"/>
      <c r="C43" s="24"/>
      <c r="D43" s="25">
        <v>24</v>
      </c>
      <c r="E43" s="25">
        <v>4</v>
      </c>
      <c r="F43" s="25"/>
      <c r="G43" s="25"/>
      <c r="H43" s="25">
        <f>D43*E43</f>
        <v>96</v>
      </c>
      <c r="I43" s="63"/>
      <c r="J43" s="17"/>
      <c r="K43" s="17"/>
      <c r="L43" s="17"/>
      <c r="M43" s="21"/>
    </row>
    <row r="44" spans="1:24" x14ac:dyDescent="0.35">
      <c r="A44" s="107"/>
      <c r="B44" s="26" t="s">
        <v>67</v>
      </c>
      <c r="C44" s="24" t="s">
        <v>36</v>
      </c>
      <c r="D44" s="25">
        <f>H42*4</f>
        <v>864</v>
      </c>
      <c r="E44" s="25"/>
      <c r="F44" s="25"/>
      <c r="G44" s="25"/>
      <c r="H44" s="25">
        <f>D44</f>
        <v>864</v>
      </c>
      <c r="I44" s="63">
        <v>13</v>
      </c>
      <c r="J44" s="17">
        <f t="shared" si="6"/>
        <v>11232</v>
      </c>
      <c r="K44" s="17"/>
      <c r="L44" s="17"/>
      <c r="M44" s="21"/>
    </row>
    <row r="45" spans="1:24" x14ac:dyDescent="0.35">
      <c r="A45" s="107"/>
      <c r="B45" s="20" t="s">
        <v>59</v>
      </c>
      <c r="C45" s="29" t="s">
        <v>36</v>
      </c>
      <c r="D45" s="47"/>
      <c r="E45" s="31"/>
      <c r="F45" s="31"/>
      <c r="G45" s="31"/>
      <c r="H45" s="30">
        <v>1</v>
      </c>
      <c r="I45" s="66">
        <v>700</v>
      </c>
      <c r="J45" s="17">
        <f t="shared" si="6"/>
        <v>700</v>
      </c>
      <c r="K45" s="17"/>
      <c r="L45" s="17"/>
      <c r="M45" s="21"/>
    </row>
    <row r="46" spans="1:24" x14ac:dyDescent="0.35">
      <c r="A46" s="108"/>
      <c r="B46" s="20" t="s">
        <v>60</v>
      </c>
      <c r="C46" s="29" t="s">
        <v>36</v>
      </c>
      <c r="D46" s="47"/>
      <c r="E46" s="31"/>
      <c r="F46" s="31"/>
      <c r="G46" s="31"/>
      <c r="H46" s="30">
        <v>1</v>
      </c>
      <c r="I46" s="66">
        <v>500</v>
      </c>
      <c r="J46" s="17">
        <f t="shared" ref="J46" si="8">H46*I46</f>
        <v>500</v>
      </c>
      <c r="K46" s="17"/>
      <c r="L46" s="17"/>
      <c r="M46" s="21"/>
    </row>
    <row r="47" spans="1:24" ht="58" x14ac:dyDescent="0.35">
      <c r="A47" s="105">
        <v>9</v>
      </c>
      <c r="B47" s="22" t="s">
        <v>68</v>
      </c>
      <c r="C47" s="24" t="s">
        <v>69</v>
      </c>
      <c r="D47" s="25"/>
      <c r="E47" s="25"/>
      <c r="F47" s="25"/>
      <c r="G47" s="25"/>
      <c r="H47" s="25">
        <v>3</v>
      </c>
      <c r="I47" s="67">
        <v>7800</v>
      </c>
      <c r="J47" s="61">
        <f t="shared" si="6"/>
        <v>23400</v>
      </c>
      <c r="K47" s="17"/>
      <c r="L47" s="17"/>
      <c r="M47" s="21"/>
    </row>
    <row r="48" spans="1:24" x14ac:dyDescent="0.35">
      <c r="A48" s="105"/>
      <c r="B48" s="20" t="s">
        <v>59</v>
      </c>
      <c r="C48" s="24" t="s">
        <v>36</v>
      </c>
      <c r="D48" s="25"/>
      <c r="E48" s="25"/>
      <c r="F48" s="25"/>
      <c r="G48" s="25"/>
      <c r="H48" s="25">
        <v>5</v>
      </c>
      <c r="I48" s="63">
        <v>800</v>
      </c>
      <c r="J48" s="17">
        <f t="shared" si="6"/>
        <v>4000</v>
      </c>
      <c r="K48" s="17"/>
      <c r="L48" s="17"/>
      <c r="M48" s="21"/>
    </row>
    <row r="49" spans="1:13" x14ac:dyDescent="0.35">
      <c r="A49" s="105"/>
      <c r="B49" s="20" t="s">
        <v>60</v>
      </c>
      <c r="C49" s="24" t="s">
        <v>36</v>
      </c>
      <c r="D49" s="25"/>
      <c r="E49" s="25"/>
      <c r="F49" s="25"/>
      <c r="G49" s="25"/>
      <c r="H49" s="25">
        <v>5</v>
      </c>
      <c r="I49" s="63">
        <v>600</v>
      </c>
      <c r="J49" s="17">
        <f t="shared" si="6"/>
        <v>3000</v>
      </c>
      <c r="K49" s="17"/>
      <c r="L49" s="17"/>
      <c r="M49" s="21"/>
    </row>
    <row r="50" spans="1:13" ht="72.5" x14ac:dyDescent="0.35">
      <c r="A50" s="105">
        <v>9</v>
      </c>
      <c r="B50" s="22" t="s">
        <v>70</v>
      </c>
      <c r="C50" s="24" t="s">
        <v>69</v>
      </c>
      <c r="D50" s="25"/>
      <c r="E50" s="25"/>
      <c r="F50" s="25"/>
      <c r="G50" s="25"/>
      <c r="H50" s="25">
        <v>3</v>
      </c>
      <c r="I50" s="67">
        <v>6900</v>
      </c>
      <c r="J50" s="61">
        <f t="shared" ref="J50:J53" si="9">H50*I50</f>
        <v>20700</v>
      </c>
      <c r="K50" s="17"/>
      <c r="L50" s="17"/>
      <c r="M50" s="21"/>
    </row>
    <row r="51" spans="1:13" x14ac:dyDescent="0.35">
      <c r="A51" s="105"/>
      <c r="B51" s="20" t="s">
        <v>59</v>
      </c>
      <c r="C51" s="24" t="s">
        <v>36</v>
      </c>
      <c r="D51" s="25"/>
      <c r="E51" s="25"/>
      <c r="F51" s="25"/>
      <c r="G51" s="25"/>
      <c r="H51" s="25">
        <v>5</v>
      </c>
      <c r="I51" s="63">
        <v>800</v>
      </c>
      <c r="J51" s="17">
        <f t="shared" si="9"/>
        <v>4000</v>
      </c>
      <c r="K51" s="17"/>
      <c r="L51" s="17"/>
      <c r="M51" s="21"/>
    </row>
    <row r="52" spans="1:13" x14ac:dyDescent="0.35">
      <c r="A52" s="105"/>
      <c r="B52" s="20" t="s">
        <v>60</v>
      </c>
      <c r="C52" s="24" t="s">
        <v>36</v>
      </c>
      <c r="D52" s="25"/>
      <c r="E52" s="25"/>
      <c r="F52" s="25"/>
      <c r="G52" s="25"/>
      <c r="H52" s="25">
        <v>5</v>
      </c>
      <c r="I52" s="63">
        <v>600</v>
      </c>
      <c r="J52" s="17">
        <f t="shared" si="9"/>
        <v>3000</v>
      </c>
      <c r="K52" s="17"/>
      <c r="L52" s="17"/>
      <c r="M52" s="21"/>
    </row>
    <row r="53" spans="1:13" ht="43.5" x14ac:dyDescent="0.35">
      <c r="A53" s="33">
        <v>10</v>
      </c>
      <c r="B53" s="22" t="s">
        <v>71</v>
      </c>
      <c r="C53" s="24" t="s">
        <v>36</v>
      </c>
      <c r="D53" s="25">
        <v>7</v>
      </c>
      <c r="E53" s="25"/>
      <c r="F53" s="25"/>
      <c r="G53" s="25"/>
      <c r="H53" s="25">
        <v>7</v>
      </c>
      <c r="I53" s="63">
        <v>550</v>
      </c>
      <c r="J53" s="17">
        <f t="shared" si="9"/>
        <v>3850</v>
      </c>
      <c r="K53" s="17"/>
      <c r="L53" s="17"/>
      <c r="M53" s="21"/>
    </row>
    <row r="54" spans="1:13" ht="43.5" x14ac:dyDescent="0.35">
      <c r="A54" s="106">
        <v>11</v>
      </c>
      <c r="B54" s="22" t="s">
        <v>72</v>
      </c>
      <c r="C54" s="24" t="s">
        <v>34</v>
      </c>
      <c r="D54" s="25"/>
      <c r="E54" s="25"/>
      <c r="F54" s="25"/>
      <c r="G54" s="25"/>
      <c r="H54" s="25"/>
      <c r="I54" s="63"/>
      <c r="J54" s="17"/>
      <c r="K54" s="17"/>
      <c r="L54" s="17"/>
      <c r="M54" s="21"/>
    </row>
    <row r="55" spans="1:13" x14ac:dyDescent="0.35">
      <c r="A55" s="107"/>
      <c r="B55" s="26" t="s">
        <v>73</v>
      </c>
      <c r="C55" s="24" t="s">
        <v>34</v>
      </c>
      <c r="D55" s="25">
        <v>5</v>
      </c>
      <c r="E55" s="25">
        <v>0.25</v>
      </c>
      <c r="F55" s="25">
        <v>0.42</v>
      </c>
      <c r="G55" s="25">
        <v>3</v>
      </c>
      <c r="H55" s="25">
        <f t="shared" ref="H55:H64" si="10">D55*E55*F55*G55</f>
        <v>1.5750000000000002</v>
      </c>
      <c r="I55" s="63"/>
      <c r="J55" s="17"/>
      <c r="K55" s="17"/>
      <c r="L55" s="17"/>
      <c r="M55" s="21"/>
    </row>
    <row r="56" spans="1:13" x14ac:dyDescent="0.35">
      <c r="A56" s="107"/>
      <c r="B56" s="26" t="s">
        <v>74</v>
      </c>
      <c r="C56" s="24" t="s">
        <v>34</v>
      </c>
      <c r="D56" s="25">
        <v>12</v>
      </c>
      <c r="E56" s="25">
        <v>0.25</v>
      </c>
      <c r="F56" s="25">
        <v>0.42</v>
      </c>
      <c r="G56" s="25">
        <v>3</v>
      </c>
      <c r="H56" s="25">
        <f t="shared" si="10"/>
        <v>3.7800000000000002</v>
      </c>
      <c r="I56" s="63"/>
      <c r="J56" s="17"/>
      <c r="K56" s="17"/>
      <c r="L56" s="17"/>
      <c r="M56" s="21"/>
    </row>
    <row r="57" spans="1:13" x14ac:dyDescent="0.35">
      <c r="A57" s="107"/>
      <c r="B57" s="26" t="s">
        <v>75</v>
      </c>
      <c r="C57" s="24" t="s">
        <v>34</v>
      </c>
      <c r="D57" s="25">
        <v>12</v>
      </c>
      <c r="E57" s="25">
        <v>0.25</v>
      </c>
      <c r="F57" s="25">
        <v>0.33</v>
      </c>
      <c r="G57" s="25">
        <v>5</v>
      </c>
      <c r="H57" s="25">
        <f t="shared" si="10"/>
        <v>4.95</v>
      </c>
      <c r="I57" s="63"/>
      <c r="J57" s="17"/>
      <c r="K57" s="17"/>
      <c r="L57" s="17"/>
      <c r="M57" s="21"/>
    </row>
    <row r="58" spans="1:13" x14ac:dyDescent="0.35">
      <c r="A58" s="107"/>
      <c r="B58" s="26" t="s">
        <v>76</v>
      </c>
      <c r="C58" s="24" t="s">
        <v>34</v>
      </c>
      <c r="D58" s="25">
        <v>12</v>
      </c>
      <c r="E58" s="25">
        <v>0.25</v>
      </c>
      <c r="F58" s="25">
        <v>0.33</v>
      </c>
      <c r="G58" s="25">
        <v>1</v>
      </c>
      <c r="H58" s="25">
        <f t="shared" si="10"/>
        <v>0.99</v>
      </c>
      <c r="I58" s="63"/>
      <c r="J58" s="17"/>
      <c r="K58" s="17"/>
      <c r="L58" s="17"/>
      <c r="M58" s="21"/>
    </row>
    <row r="59" spans="1:13" x14ac:dyDescent="0.35">
      <c r="A59" s="107"/>
      <c r="B59" s="26" t="s">
        <v>76</v>
      </c>
      <c r="C59" s="24" t="s">
        <v>34</v>
      </c>
      <c r="D59" s="25">
        <v>8</v>
      </c>
      <c r="E59" s="25">
        <v>0.17</v>
      </c>
      <c r="F59" s="25">
        <v>0.25</v>
      </c>
      <c r="G59" s="25">
        <v>14</v>
      </c>
      <c r="H59" s="25">
        <f t="shared" si="10"/>
        <v>4.7600000000000007</v>
      </c>
      <c r="I59" s="63"/>
      <c r="J59" s="17"/>
      <c r="K59" s="17"/>
      <c r="L59" s="17"/>
      <c r="M59" s="21"/>
    </row>
    <row r="60" spans="1:13" x14ac:dyDescent="0.35">
      <c r="A60" s="107"/>
      <c r="B60" s="26" t="s">
        <v>76</v>
      </c>
      <c r="C60" s="24" t="s">
        <v>34</v>
      </c>
      <c r="D60" s="25">
        <v>8</v>
      </c>
      <c r="E60" s="25">
        <v>0.17</v>
      </c>
      <c r="F60" s="25">
        <v>0.25</v>
      </c>
      <c r="G60" s="25">
        <v>10</v>
      </c>
      <c r="H60" s="25">
        <f t="shared" si="10"/>
        <v>3.4000000000000004</v>
      </c>
      <c r="I60" s="63"/>
      <c r="J60" s="17"/>
      <c r="K60" s="17"/>
      <c r="L60" s="17"/>
      <c r="M60" s="21"/>
    </row>
    <row r="61" spans="1:13" x14ac:dyDescent="0.35">
      <c r="A61" s="107"/>
      <c r="B61" s="26" t="s">
        <v>77</v>
      </c>
      <c r="C61" s="24" t="s">
        <v>34</v>
      </c>
      <c r="D61" s="25">
        <v>22</v>
      </c>
      <c r="E61" s="25">
        <v>0.17</v>
      </c>
      <c r="F61" s="25">
        <v>0.08</v>
      </c>
      <c r="G61" s="25">
        <v>8</v>
      </c>
      <c r="H61" s="25">
        <f t="shared" si="10"/>
        <v>2.3936000000000002</v>
      </c>
      <c r="I61" s="63"/>
      <c r="J61" s="17"/>
      <c r="K61" s="17"/>
      <c r="L61" s="17"/>
      <c r="M61" s="21"/>
    </row>
    <row r="62" spans="1:13" x14ac:dyDescent="0.35">
      <c r="A62" s="107"/>
      <c r="B62" s="26" t="s">
        <v>78</v>
      </c>
      <c r="C62" s="24" t="s">
        <v>34</v>
      </c>
      <c r="D62" s="25">
        <v>10</v>
      </c>
      <c r="E62" s="25">
        <v>0.17</v>
      </c>
      <c r="F62" s="25">
        <v>0.25</v>
      </c>
      <c r="G62" s="25">
        <v>12</v>
      </c>
      <c r="H62" s="25">
        <f t="shared" si="10"/>
        <v>5.1000000000000005</v>
      </c>
      <c r="I62" s="63"/>
      <c r="J62" s="17"/>
      <c r="K62" s="17"/>
      <c r="L62" s="17"/>
      <c r="M62" s="21"/>
    </row>
    <row r="63" spans="1:13" x14ac:dyDescent="0.35">
      <c r="A63" s="107"/>
      <c r="B63" s="26" t="s">
        <v>79</v>
      </c>
      <c r="C63" s="24" t="s">
        <v>34</v>
      </c>
      <c r="D63" s="25">
        <v>60</v>
      </c>
      <c r="E63" s="25">
        <v>0.17</v>
      </c>
      <c r="F63" s="25">
        <v>0.08</v>
      </c>
      <c r="G63" s="25">
        <v>2</v>
      </c>
      <c r="H63" s="25">
        <f t="shared" si="10"/>
        <v>1.6320000000000001</v>
      </c>
      <c r="I63" s="63"/>
      <c r="J63" s="17"/>
      <c r="K63" s="17"/>
      <c r="L63" s="17"/>
      <c r="M63" s="21"/>
    </row>
    <row r="64" spans="1:13" x14ac:dyDescent="0.35">
      <c r="A64" s="107"/>
      <c r="B64" s="26" t="s">
        <v>80</v>
      </c>
      <c r="C64" s="24" t="s">
        <v>34</v>
      </c>
      <c r="D64" s="25">
        <v>150</v>
      </c>
      <c r="E64" s="25">
        <v>0.17</v>
      </c>
      <c r="F64" s="25">
        <v>0.08</v>
      </c>
      <c r="G64" s="25">
        <v>1</v>
      </c>
      <c r="H64" s="25">
        <f t="shared" si="10"/>
        <v>2.0400000000000005</v>
      </c>
      <c r="I64" s="63"/>
      <c r="J64" s="17"/>
      <c r="K64" s="17"/>
      <c r="L64" s="17"/>
      <c r="M64" s="21"/>
    </row>
    <row r="65" spans="1:25" x14ac:dyDescent="0.35">
      <c r="A65" s="107"/>
      <c r="B65" s="26"/>
      <c r="C65" s="24"/>
      <c r="D65" s="25"/>
      <c r="E65" s="25"/>
      <c r="F65" s="25"/>
      <c r="G65" s="25" t="s">
        <v>81</v>
      </c>
      <c r="H65" s="62">
        <f>SUM(H55:H64)</f>
        <v>30.6206</v>
      </c>
      <c r="I65" s="63">
        <v>900</v>
      </c>
      <c r="J65" s="17">
        <f t="shared" ref="J65:J67" si="11">H65*I65</f>
        <v>27558.54</v>
      </c>
      <c r="K65" s="17"/>
      <c r="L65" s="17"/>
      <c r="M65" s="21"/>
    </row>
    <row r="66" spans="1:25" x14ac:dyDescent="0.35">
      <c r="A66" s="107"/>
      <c r="B66" s="20" t="s">
        <v>59</v>
      </c>
      <c r="C66" s="24" t="s">
        <v>36</v>
      </c>
      <c r="D66" s="25"/>
      <c r="E66" s="25"/>
      <c r="F66" s="25"/>
      <c r="G66" s="25"/>
      <c r="H66" s="25">
        <v>7</v>
      </c>
      <c r="I66" s="63">
        <v>800</v>
      </c>
      <c r="J66" s="17">
        <f t="shared" si="11"/>
        <v>5600</v>
      </c>
      <c r="K66" s="17"/>
      <c r="L66" s="17"/>
      <c r="M66" s="21"/>
    </row>
    <row r="67" spans="1:25" x14ac:dyDescent="0.35">
      <c r="A67" s="108"/>
      <c r="B67" s="20" t="s">
        <v>60</v>
      </c>
      <c r="C67" s="24" t="s">
        <v>36</v>
      </c>
      <c r="D67" s="25"/>
      <c r="E67" s="25"/>
      <c r="F67" s="25"/>
      <c r="G67" s="25"/>
      <c r="H67" s="25">
        <v>7</v>
      </c>
      <c r="I67" s="63">
        <v>600</v>
      </c>
      <c r="J67" s="17">
        <f t="shared" si="11"/>
        <v>4200</v>
      </c>
      <c r="K67" s="17"/>
      <c r="L67" s="17"/>
      <c r="M67" s="21"/>
    </row>
    <row r="68" spans="1:25" ht="21" customHeight="1" x14ac:dyDescent="0.35">
      <c r="A68" s="105">
        <v>12</v>
      </c>
      <c r="B68" s="22" t="s">
        <v>82</v>
      </c>
      <c r="C68" s="24" t="s">
        <v>11</v>
      </c>
      <c r="D68" s="25"/>
      <c r="E68" s="25"/>
      <c r="F68" s="25"/>
      <c r="G68" s="25"/>
      <c r="H68" s="25">
        <v>1</v>
      </c>
      <c r="I68" s="63"/>
      <c r="J68" s="17"/>
      <c r="K68" s="17"/>
      <c r="L68" s="17"/>
      <c r="M68" s="21"/>
    </row>
    <row r="69" spans="1:25" x14ac:dyDescent="0.35">
      <c r="A69" s="105"/>
      <c r="B69" s="26" t="s">
        <v>83</v>
      </c>
      <c r="C69" s="24" t="s">
        <v>11</v>
      </c>
      <c r="D69" s="25">
        <v>3</v>
      </c>
      <c r="E69" s="25">
        <v>7</v>
      </c>
      <c r="F69" s="25">
        <v>1</v>
      </c>
      <c r="G69" s="25">
        <v>2</v>
      </c>
      <c r="H69" s="25">
        <f>D69*E69*F69*G69</f>
        <v>42</v>
      </c>
      <c r="I69" s="63"/>
      <c r="J69" s="17"/>
      <c r="K69" s="17"/>
      <c r="L69" s="17"/>
      <c r="M69" s="21"/>
    </row>
    <row r="70" spans="1:25" x14ac:dyDescent="0.35">
      <c r="A70" s="105"/>
      <c r="B70" s="26" t="s">
        <v>84</v>
      </c>
      <c r="C70" s="24" t="s">
        <v>11</v>
      </c>
      <c r="D70" s="25">
        <v>3</v>
      </c>
      <c r="E70" s="25">
        <v>4</v>
      </c>
      <c r="F70" s="25">
        <v>1</v>
      </c>
      <c r="G70" s="25">
        <v>6</v>
      </c>
      <c r="H70" s="25">
        <f>D70*E70*F70*G70</f>
        <v>72</v>
      </c>
      <c r="I70" s="63"/>
      <c r="J70" s="17"/>
      <c r="K70" s="17"/>
      <c r="L70" s="17"/>
      <c r="M70" s="21"/>
    </row>
    <row r="71" spans="1:25" x14ac:dyDescent="0.35">
      <c r="A71" s="105"/>
      <c r="B71" s="26"/>
      <c r="C71" s="24"/>
      <c r="D71" s="25"/>
      <c r="E71" s="25"/>
      <c r="F71" s="25"/>
      <c r="G71" s="25" t="s">
        <v>81</v>
      </c>
      <c r="H71" s="62">
        <f>SUM(H69:H70)</f>
        <v>114</v>
      </c>
      <c r="I71" s="63">
        <v>145</v>
      </c>
      <c r="J71" s="17">
        <f t="shared" ref="J71:J73" si="12">H71*I71</f>
        <v>16530</v>
      </c>
      <c r="K71" s="17"/>
      <c r="L71" s="17"/>
      <c r="M71" s="21"/>
    </row>
    <row r="72" spans="1:25" x14ac:dyDescent="0.35">
      <c r="A72" s="105"/>
      <c r="B72" s="20" t="s">
        <v>59</v>
      </c>
      <c r="C72" s="24" t="s">
        <v>36</v>
      </c>
      <c r="D72" s="25"/>
      <c r="E72" s="25"/>
      <c r="F72" s="25"/>
      <c r="G72" s="25"/>
      <c r="H72" s="25">
        <v>1</v>
      </c>
      <c r="I72" s="63">
        <v>800</v>
      </c>
      <c r="J72" s="17">
        <f t="shared" si="12"/>
        <v>800</v>
      </c>
      <c r="K72" s="17"/>
      <c r="L72" s="17"/>
      <c r="M72" s="21"/>
    </row>
    <row r="73" spans="1:25" x14ac:dyDescent="0.35">
      <c r="A73" s="105"/>
      <c r="B73" s="20" t="s">
        <v>60</v>
      </c>
      <c r="C73" s="24" t="s">
        <v>36</v>
      </c>
      <c r="D73" s="25"/>
      <c r="E73" s="25"/>
      <c r="F73" s="25"/>
      <c r="G73" s="25"/>
      <c r="H73" s="25">
        <v>1</v>
      </c>
      <c r="I73" s="63">
        <v>600</v>
      </c>
      <c r="J73" s="17">
        <f t="shared" si="12"/>
        <v>600</v>
      </c>
      <c r="K73" s="17"/>
      <c r="L73" s="17"/>
      <c r="M73" s="21"/>
    </row>
    <row r="74" spans="1:25" ht="18.649999999999999" customHeight="1" x14ac:dyDescent="0.35">
      <c r="A74" s="33">
        <v>13</v>
      </c>
      <c r="B74" s="22" t="s">
        <v>85</v>
      </c>
      <c r="C74" s="24" t="s">
        <v>53</v>
      </c>
      <c r="D74" s="14"/>
      <c r="E74" s="34"/>
      <c r="F74" s="34"/>
      <c r="G74" s="49"/>
      <c r="H74" s="27">
        <v>1</v>
      </c>
      <c r="I74" s="68">
        <v>2000</v>
      </c>
      <c r="J74" s="28">
        <f t="shared" ref="J74:J75" si="13">H74*I74</f>
        <v>2000</v>
      </c>
      <c r="K74" s="28"/>
      <c r="L74" s="28"/>
      <c r="M74" s="21"/>
    </row>
    <row r="75" spans="1:25" ht="16.399999999999999" customHeight="1" x14ac:dyDescent="0.35">
      <c r="A75" s="33">
        <v>14</v>
      </c>
      <c r="B75" s="12" t="s">
        <v>86</v>
      </c>
      <c r="C75" s="13" t="s">
        <v>87</v>
      </c>
      <c r="D75" s="50"/>
      <c r="E75" s="15"/>
      <c r="F75" s="15"/>
      <c r="G75" s="15"/>
      <c r="H75" s="15">
        <v>1</v>
      </c>
      <c r="I75" s="66">
        <v>10000</v>
      </c>
      <c r="J75" s="17">
        <f t="shared" si="13"/>
        <v>10000</v>
      </c>
      <c r="K75" s="17"/>
      <c r="L75" s="17"/>
      <c r="M75" s="21"/>
    </row>
    <row r="76" spans="1:25" x14ac:dyDescent="0.35">
      <c r="A76" s="101" t="s">
        <v>88</v>
      </c>
      <c r="B76" s="101"/>
      <c r="C76" s="101"/>
      <c r="D76" s="101"/>
      <c r="E76" s="101"/>
      <c r="F76" s="101"/>
      <c r="G76" s="101"/>
      <c r="H76" s="101"/>
      <c r="I76" s="101"/>
      <c r="J76" s="51">
        <f>SUM(J8:J75)</f>
        <v>226969.29800000001</v>
      </c>
      <c r="K76" s="51"/>
      <c r="L76" s="51"/>
      <c r="M76" s="21"/>
      <c r="Y76" s="52"/>
    </row>
    <row r="77" spans="1:25" x14ac:dyDescent="0.35">
      <c r="A77" s="53"/>
      <c r="B77" s="54"/>
      <c r="C77" s="54"/>
      <c r="D77" s="54"/>
      <c r="E77" s="54"/>
      <c r="F77" s="54"/>
      <c r="G77" s="54"/>
      <c r="H77" s="54"/>
      <c r="I77" s="54"/>
      <c r="J77" s="55"/>
      <c r="K77" s="55"/>
      <c r="L77" s="55"/>
    </row>
    <row r="78" spans="1:25" x14ac:dyDescent="0.35">
      <c r="A78" s="8" t="s">
        <v>89</v>
      </c>
      <c r="D78" t="s">
        <v>90</v>
      </c>
      <c r="H78" t="s">
        <v>91</v>
      </c>
      <c r="K78" t="s">
        <v>92</v>
      </c>
    </row>
    <row r="82" spans="1:11" x14ac:dyDescent="0.35">
      <c r="A82" s="56"/>
      <c r="D82" s="9"/>
      <c r="H82" s="9"/>
      <c r="K82" s="9"/>
    </row>
  </sheetData>
  <mergeCells count="26">
    <mergeCell ref="A1:M1"/>
    <mergeCell ref="A2:M2"/>
    <mergeCell ref="A3:M3"/>
    <mergeCell ref="A4:M4"/>
    <mergeCell ref="A6:A7"/>
    <mergeCell ref="B6:B7"/>
    <mergeCell ref="C6:C7"/>
    <mergeCell ref="D6:H6"/>
    <mergeCell ref="I6:I7"/>
    <mergeCell ref="J6:J7"/>
    <mergeCell ref="A76:I76"/>
    <mergeCell ref="K6:K7"/>
    <mergeCell ref="L6:L7"/>
    <mergeCell ref="M6:M7"/>
    <mergeCell ref="A8:A9"/>
    <mergeCell ref="A10:A14"/>
    <mergeCell ref="A15:A23"/>
    <mergeCell ref="A29:A33"/>
    <mergeCell ref="A68:A73"/>
    <mergeCell ref="A24:A28"/>
    <mergeCell ref="A39:A41"/>
    <mergeCell ref="A42:A46"/>
    <mergeCell ref="A47:A49"/>
    <mergeCell ref="A34:A38"/>
    <mergeCell ref="A50:A52"/>
    <mergeCell ref="A54:A6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Fully damage BoQ(Ramp)_Inclusi</vt:lpstr>
      <vt:lpstr>Fully damage BoQ (Stair)</vt:lpstr>
      <vt:lpstr>Summary</vt:lpstr>
      <vt:lpstr>BoQ Full damage House material</vt:lpstr>
      <vt:lpstr>'Fully damage BoQ(Ramp)_Inclusi'!Print_Area</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Sayeduz Zaman</dc:creator>
  <cp:keywords/>
  <dc:description/>
  <cp:lastModifiedBy>Kanij Raihana</cp:lastModifiedBy>
  <cp:revision/>
  <dcterms:created xsi:type="dcterms:W3CDTF">2015-06-05T18:17:20Z</dcterms:created>
  <dcterms:modified xsi:type="dcterms:W3CDTF">2025-11-02T11:30:26Z</dcterms:modified>
  <cp:category/>
  <cp:contentStatus/>
</cp:coreProperties>
</file>